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4295" yWindow="90" windowWidth="14415" windowHeight="12405"/>
  </bookViews>
  <sheets>
    <sheet name="Лист1" sheetId="1" r:id="rId1"/>
  </sheets>
  <definedNames>
    <definedName name="_xlnm.Print_Titles" localSheetId="0">Лист1!$9:$9</definedName>
    <definedName name="_xlnm.Print_Area" localSheetId="0">Лист1!$B$1:$H$113</definedName>
  </definedNames>
  <calcPr calcId="145621"/>
</workbook>
</file>

<file path=xl/calcChain.xml><?xml version="1.0" encoding="utf-8"?>
<calcChain xmlns="http://schemas.openxmlformats.org/spreadsheetml/2006/main">
  <c r="H59" i="1" l="1"/>
  <c r="G57" i="1" l="1"/>
  <c r="G73" i="1" l="1"/>
  <c r="H66" i="1" l="1"/>
  <c r="G74" i="1" l="1"/>
  <c r="G102" i="1"/>
  <c r="H107" i="1"/>
  <c r="H72" i="1" l="1"/>
  <c r="H73" i="1"/>
  <c r="G111" i="1" l="1"/>
  <c r="H111" i="1" s="1"/>
  <c r="H67" i="1" l="1"/>
  <c r="H68" i="1"/>
  <c r="H69" i="1"/>
  <c r="H70" i="1"/>
  <c r="H71" i="1"/>
  <c r="G109" i="1" l="1"/>
  <c r="G53" i="1"/>
  <c r="G49" i="1"/>
  <c r="G46" i="1"/>
  <c r="G43" i="1"/>
  <c r="G40" i="1"/>
  <c r="G36" i="1"/>
  <c r="G34" i="1"/>
  <c r="G30" i="1"/>
  <c r="G27" i="1"/>
  <c r="G25" i="1"/>
  <c r="G23" i="1"/>
  <c r="G19" i="1"/>
  <c r="G17" i="1"/>
  <c r="G15" i="1"/>
  <c r="G12" i="1"/>
  <c r="G11" i="1" s="1"/>
  <c r="G52" i="1" l="1"/>
  <c r="G51" i="1" s="1"/>
  <c r="G10" i="1"/>
  <c r="E16" i="1"/>
  <c r="G113" i="1" l="1"/>
  <c r="F13" i="1"/>
  <c r="H13" i="1" s="1"/>
  <c r="F14" i="1"/>
  <c r="H14" i="1" s="1"/>
  <c r="F16" i="1"/>
  <c r="H16" i="1" s="1"/>
  <c r="F18" i="1"/>
  <c r="H18" i="1" s="1"/>
  <c r="F20" i="1"/>
  <c r="H20" i="1" s="1"/>
  <c r="F21" i="1"/>
  <c r="H21" i="1" s="1"/>
  <c r="F22" i="1"/>
  <c r="H22" i="1" s="1"/>
  <c r="F24" i="1"/>
  <c r="H24" i="1" s="1"/>
  <c r="F26" i="1"/>
  <c r="H26" i="1" s="1"/>
  <c r="F28" i="1"/>
  <c r="H28" i="1" s="1"/>
  <c r="F29" i="1"/>
  <c r="H29" i="1" s="1"/>
  <c r="F31" i="1"/>
  <c r="H31" i="1" s="1"/>
  <c r="F32" i="1"/>
  <c r="H32" i="1" s="1"/>
  <c r="F33" i="1"/>
  <c r="H33" i="1" s="1"/>
  <c r="F35" i="1"/>
  <c r="H35" i="1" s="1"/>
  <c r="F37" i="1"/>
  <c r="H37" i="1" s="1"/>
  <c r="F38" i="1"/>
  <c r="H38" i="1" s="1"/>
  <c r="F39" i="1"/>
  <c r="H39" i="1" s="1"/>
  <c r="F41" i="1"/>
  <c r="H41" i="1" s="1"/>
  <c r="F42" i="1"/>
  <c r="H42" i="1" s="1"/>
  <c r="F44" i="1"/>
  <c r="H44" i="1" s="1"/>
  <c r="F45" i="1"/>
  <c r="H45" i="1" s="1"/>
  <c r="F47" i="1"/>
  <c r="H47" i="1" s="1"/>
  <c r="F48" i="1"/>
  <c r="H48" i="1" s="1"/>
  <c r="F50" i="1"/>
  <c r="H50" i="1" s="1"/>
  <c r="F54" i="1"/>
  <c r="H54" i="1" s="1"/>
  <c r="F55" i="1"/>
  <c r="H55" i="1" s="1"/>
  <c r="F58" i="1"/>
  <c r="H58" i="1" s="1"/>
  <c r="F60" i="1"/>
  <c r="H60" i="1" s="1"/>
  <c r="F61" i="1"/>
  <c r="H61" i="1" s="1"/>
  <c r="F64" i="1"/>
  <c r="H64" i="1" s="1"/>
  <c r="F62" i="1"/>
  <c r="H62" i="1" s="1"/>
  <c r="F63" i="1"/>
  <c r="H63" i="1" s="1"/>
  <c r="F65" i="1"/>
  <c r="H65" i="1" s="1"/>
  <c r="F75" i="1"/>
  <c r="H75" i="1" s="1"/>
  <c r="F76" i="1"/>
  <c r="H76" i="1" s="1"/>
  <c r="F77" i="1"/>
  <c r="H77" i="1" s="1"/>
  <c r="F78" i="1"/>
  <c r="H78" i="1" s="1"/>
  <c r="F79" i="1"/>
  <c r="H79" i="1" s="1"/>
  <c r="F80" i="1"/>
  <c r="H80" i="1" s="1"/>
  <c r="F81" i="1"/>
  <c r="H81" i="1" s="1"/>
  <c r="F82" i="1"/>
  <c r="H82" i="1" s="1"/>
  <c r="F83" i="1"/>
  <c r="H83" i="1" s="1"/>
  <c r="F84" i="1"/>
  <c r="H84" i="1" s="1"/>
  <c r="F85" i="1"/>
  <c r="H85" i="1" s="1"/>
  <c r="F86" i="1"/>
  <c r="H86" i="1" s="1"/>
  <c r="F87" i="1"/>
  <c r="H87" i="1" s="1"/>
  <c r="F88" i="1"/>
  <c r="H88" i="1" s="1"/>
  <c r="F89" i="1"/>
  <c r="H89" i="1" s="1"/>
  <c r="F90" i="1"/>
  <c r="H90" i="1" s="1"/>
  <c r="F91" i="1"/>
  <c r="H91" i="1" s="1"/>
  <c r="F92" i="1"/>
  <c r="H92" i="1" s="1"/>
  <c r="F93" i="1"/>
  <c r="H93" i="1" s="1"/>
  <c r="F94" i="1"/>
  <c r="H94" i="1" s="1"/>
  <c r="F95" i="1"/>
  <c r="H95" i="1" s="1"/>
  <c r="F96" i="1"/>
  <c r="H96" i="1" s="1"/>
  <c r="F97" i="1"/>
  <c r="H97" i="1" s="1"/>
  <c r="F98" i="1"/>
  <c r="H98" i="1" s="1"/>
  <c r="F99" i="1"/>
  <c r="H99" i="1" s="1"/>
  <c r="F100" i="1"/>
  <c r="H100" i="1" s="1"/>
  <c r="F103" i="1"/>
  <c r="H103" i="1" s="1"/>
  <c r="F105" i="1"/>
  <c r="H105" i="1" s="1"/>
  <c r="F106" i="1"/>
  <c r="H106" i="1" s="1"/>
  <c r="F108" i="1"/>
  <c r="H108" i="1" s="1"/>
  <c r="F110" i="1"/>
  <c r="H110" i="1" s="1"/>
  <c r="F112" i="1"/>
  <c r="H112" i="1" s="1"/>
  <c r="E109" i="1"/>
  <c r="E102" i="1"/>
  <c r="E74" i="1"/>
  <c r="E57" i="1"/>
  <c r="E53" i="1"/>
  <c r="E49" i="1"/>
  <c r="E46" i="1"/>
  <c r="E43" i="1"/>
  <c r="E40" i="1"/>
  <c r="E36" i="1"/>
  <c r="E34" i="1"/>
  <c r="E30" i="1"/>
  <c r="E27" i="1" s="1"/>
  <c r="E25" i="1"/>
  <c r="E23" i="1"/>
  <c r="E19" i="1"/>
  <c r="E17" i="1"/>
  <c r="E15" i="1"/>
  <c r="E12" i="1"/>
  <c r="E11" i="1" s="1"/>
  <c r="E52" i="1" l="1"/>
  <c r="E51" i="1" s="1"/>
  <c r="E10" i="1"/>
  <c r="E113" i="1" l="1"/>
  <c r="D12" i="1" l="1"/>
  <c r="D15" i="1"/>
  <c r="F15" i="1" s="1"/>
  <c r="H15" i="1" s="1"/>
  <c r="D17" i="1"/>
  <c r="F17" i="1" s="1"/>
  <c r="H17" i="1" s="1"/>
  <c r="D19" i="1"/>
  <c r="F19" i="1" s="1"/>
  <c r="H19" i="1" s="1"/>
  <c r="D23" i="1"/>
  <c r="F23" i="1" s="1"/>
  <c r="H23" i="1" s="1"/>
  <c r="D25" i="1"/>
  <c r="F25" i="1" s="1"/>
  <c r="H25" i="1" s="1"/>
  <c r="D30" i="1"/>
  <c r="D34" i="1"/>
  <c r="F34" i="1" s="1"/>
  <c r="H34" i="1" s="1"/>
  <c r="D36" i="1"/>
  <c r="F36" i="1" s="1"/>
  <c r="H36" i="1" s="1"/>
  <c r="D40" i="1"/>
  <c r="F40" i="1" s="1"/>
  <c r="H40" i="1" s="1"/>
  <c r="D43" i="1"/>
  <c r="F43" i="1" s="1"/>
  <c r="H43" i="1" s="1"/>
  <c r="D46" i="1"/>
  <c r="F46" i="1" s="1"/>
  <c r="H46" i="1" s="1"/>
  <c r="F30" i="1" l="1"/>
  <c r="H30" i="1" s="1"/>
  <c r="D27" i="1"/>
  <c r="F27" i="1" s="1"/>
  <c r="H27" i="1" s="1"/>
  <c r="D11" i="1"/>
  <c r="F11" i="1" s="1"/>
  <c r="H11" i="1" s="1"/>
  <c r="F12" i="1"/>
  <c r="H12" i="1" s="1"/>
  <c r="D109" i="1"/>
  <c r="F109" i="1" s="1"/>
  <c r="H109" i="1" s="1"/>
  <c r="D57" i="1"/>
  <c r="F57" i="1" s="1"/>
  <c r="H57" i="1" s="1"/>
  <c r="D101" i="1" l="1"/>
  <c r="D74" i="1" l="1"/>
  <c r="F74" i="1" s="1"/>
  <c r="H74" i="1" s="1"/>
  <c r="F101" i="1"/>
  <c r="H101" i="1" s="1"/>
  <c r="D104" i="1"/>
  <c r="D102" i="1" l="1"/>
  <c r="F102" i="1" s="1"/>
  <c r="H102" i="1" s="1"/>
  <c r="F104" i="1"/>
  <c r="H104" i="1" s="1"/>
  <c r="D56" i="1"/>
  <c r="D53" i="1" l="1"/>
  <c r="F53" i="1" s="1"/>
  <c r="F56" i="1"/>
  <c r="H56" i="1" s="1"/>
  <c r="D49" i="1"/>
  <c r="D52" i="1" l="1"/>
  <c r="D51" i="1" s="1"/>
  <c r="D10" i="1"/>
  <c r="F10" i="1" s="1"/>
  <c r="H10" i="1" s="1"/>
  <c r="F49" i="1"/>
  <c r="H49" i="1" s="1"/>
  <c r="H53" i="1"/>
  <c r="H52" i="1" s="1"/>
  <c r="H51" i="1" s="1"/>
  <c r="F52" i="1"/>
  <c r="F51" i="1" s="1"/>
  <c r="D113" i="1" l="1"/>
  <c r="F113" i="1" s="1"/>
  <c r="H113" i="1" s="1"/>
</calcChain>
</file>

<file path=xl/sharedStrings.xml><?xml version="1.0" encoding="utf-8"?>
<sst xmlns="http://schemas.openxmlformats.org/spreadsheetml/2006/main" count="219" uniqueCount="217">
  <si>
    <t>с классификацией доходов бюджетов Российской Федерации</t>
  </si>
  <si>
    <t>Код бюджетной классификации РФ</t>
  </si>
  <si>
    <t>Наименование доходов</t>
  </si>
  <si>
    <t>000 1 00 00000 00 0000 000</t>
  </si>
  <si>
    <t>Налоговые и неналоговые доходы</t>
  </si>
  <si>
    <t>Налоги на прибыль, доходы</t>
  </si>
  <si>
    <t>Налог на прибыль организаций</t>
  </si>
  <si>
    <t>Налог на прибыль организаций, зачисляемый в бюджеты субъектов Российской Федерации</t>
  </si>
  <si>
    <t>Налог на доходы физических лиц</t>
  </si>
  <si>
    <t>000 1 03 00000 00 0000 000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</si>
  <si>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</si>
  <si>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</si>
  <si>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</si>
  <si>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>Налоги на совокупный доход</t>
  </si>
  <si>
    <t>Налог, взимаемый в связи с применением упрощенной системы налогообложения</t>
  </si>
  <si>
    <t>Налоги на имущество</t>
  </si>
  <si>
    <t>Налог на имущество организаций</t>
  </si>
  <si>
    <t>Транспортный налог</t>
  </si>
  <si>
    <t>Налоги, сборы и регулярные платежи за пользование природными ресурсами</t>
  </si>
  <si>
    <t>Сбор за пользование объектами животного мира</t>
  </si>
  <si>
    <t>000 1 08 00000 00 0000 000</t>
  </si>
  <si>
    <t>Государственная пошлина</t>
  </si>
  <si>
    <t>000 1 08 07000 01 0000 110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</si>
  <si>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</si>
  <si>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</si>
  <si>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</si>
  <si>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субъектам Российской Федерации</t>
  </si>
  <si>
    <t>Проценты, полученные от предоставления бюджетных кредитов внутри страны за счет средств бюджетов субъектов Российской Федерации</t>
  </si>
  <si>
    <t>000 1 11 05000 00 0000 120</t>
  </si>
  <si>
    <t>000 1 11 07000 00 0000 120</t>
  </si>
  <si>
    <t>Платежи от государственных и муниципальных унитарных предприятий</t>
  </si>
  <si>
    <t>Доходы от перечисления части прибыли, остающейся после уплаты налогов и иных обязательных платежей государственных унитарных предприятий субъектов Российской Федерации</t>
  </si>
  <si>
    <t>000 1 12 00000 00 0000 000</t>
  </si>
  <si>
    <t>Платежи при пользовании природными ресурсами</t>
  </si>
  <si>
    <t>Плата за негативное воздействие на окружающую среду</t>
  </si>
  <si>
    <t>Платежи при пользовании недрами</t>
  </si>
  <si>
    <t>Плата за использование лесов</t>
  </si>
  <si>
    <t>000 1 13 00000 00 0000 000</t>
  </si>
  <si>
    <t>000 1 14 00000 00 0000 000</t>
  </si>
  <si>
    <t>Доходы от продажи материальных и нематериальных активов</t>
  </si>
  <si>
    <t>000 1 14 02000 00 0000 000</t>
  </si>
  <si>
    <t>000 1 14 06000 00 0000 430</t>
  </si>
  <si>
    <t>000 1 16 00000 00 0000 000</t>
  </si>
  <si>
    <t>Штрафы, санкции, возмещение ущерба</t>
  </si>
  <si>
    <t>000 1 16 90020 02 0000 140</t>
  </si>
  <si>
    <t>Прочие поступления от денежных взысканий (штрафов) и иных сумм в возмещение ущерба, зачисляемые в бюджеты субъектов Российской Федерации</t>
  </si>
  <si>
    <t>000 1 17 00000 00 0000 000</t>
  </si>
  <si>
    <t>Прочие неналоговые доходы</t>
  </si>
  <si>
    <t>000 1 17 05020 02 0000 180</t>
  </si>
  <si>
    <t>Прочие неналоговые доходы бюджетов субъектов Российской Федерации</t>
  </si>
  <si>
    <t>000 1 12 04000 00 0000 120</t>
  </si>
  <si>
    <t>000 1 12 01000 01 0000 120</t>
  </si>
  <si>
    <t>000 1 11 07012 02 0000 120</t>
  </si>
  <si>
    <t>000 1 11 05032 02 0000 120</t>
  </si>
  <si>
    <t>000 1 11 05022 02 0000 120</t>
  </si>
  <si>
    <t>000 1 11 03020 02 0000 120</t>
  </si>
  <si>
    <t>000 1 11 01020 02 0000 120</t>
  </si>
  <si>
    <t>000 1 06 00000 00 0000 000</t>
  </si>
  <si>
    <t>000 1 06 02000 02 0000 110</t>
  </si>
  <si>
    <t>000 1 06 04000 02 0000 110</t>
  </si>
  <si>
    <t>000 1 07 00000 00 0000 000</t>
  </si>
  <si>
    <t>000 1 07 04010 01 0000 110</t>
  </si>
  <si>
    <t xml:space="preserve">000 1 05 00000 00 0000 000 </t>
  </si>
  <si>
    <t>000 1 05 01000 00 0000 110</t>
  </si>
  <si>
    <t>000 1 01 02000 01 0000 110</t>
  </si>
  <si>
    <t>000 1 01 01012 02 0000 110</t>
  </si>
  <si>
    <t xml:space="preserve">000 1 01 00000 00 0000 000 </t>
  </si>
  <si>
    <t xml:space="preserve">000 1 01 01000 00 0000 110 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</si>
  <si>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</si>
  <si>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  субъектов Российской Федерации (за исключением земельных участков бюджетных и автономных учреждений субъектов Российской Федерации)</t>
  </si>
  <si>
    <t>Доходы от сдачи в аренду имущества, находящегося в оперативном управлении органов государственной власти субъектов Российской Федерации и созданных ими учреждений (за исключением имущества бюджетных и автономных учреждений субъектов Российской Федерации)</t>
  </si>
  <si>
    <t>Доходы от реализации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</si>
  <si>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продажи земельных участков, находящихся в государственной и муниципальной собственности (за исключением земельных участков бюджетных и автономных учреждений)</t>
  </si>
  <si>
    <t>Доходы от оказания платных услуг (работ) и компенсации затрат государства</t>
  </si>
  <si>
    <t>000 1 12 02000 00 0000 120</t>
  </si>
  <si>
    <t>000 1 06 05000 02 0000 110</t>
  </si>
  <si>
    <t>Налог на игорный бизнес</t>
  </si>
  <si>
    <t>Доходы, получаемые в виде арендной платы за земельные участки, которые расположены в границах поселений,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Федерации, а также средства от продажи права на заключение договоров аренды указанных земельных участков</t>
  </si>
  <si>
    <t>000 1 11 05026 10 0000 120</t>
  </si>
  <si>
    <t xml:space="preserve">000 1 16 30020 01 0000 140 </t>
  </si>
  <si>
    <t>Денежные взыскания (штрафы) за нарушение законодательства Российской Федерации о безопасности дорожного движения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</si>
  <si>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</si>
  <si>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</si>
  <si>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</si>
  <si>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</si>
  <si>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000 2 02 01000 00 0000 151</t>
  </si>
  <si>
    <t>Дотации бюджетам субъектов Российской Федерации и муниципальных образований</t>
  </si>
  <si>
    <t>000 2 02 01001 02 0000 151</t>
  </si>
  <si>
    <t>Дотации бюджетам субъектов Российской Федерации на выравнивание бюджетной обеспеченности</t>
  </si>
  <si>
    <t>Дотации бюджетам субъектов Российской Федерации на поддержку мер по обеспечению сбалансированности бюджетов</t>
  </si>
  <si>
    <t>000 2 02 02000 00 0000 151</t>
  </si>
  <si>
    <t>Субсидии бюджетам субъектов Российской Федерации и муниципальных образований (межбюджетные субсидии)</t>
  </si>
  <si>
    <t>000 2 02 02005 02 0000 151</t>
  </si>
  <si>
    <t>Субсидии бюджетам субъектов Российской Федерации на оздоровление детей</t>
  </si>
  <si>
    <t>000 2 02 03000 00 0000 151</t>
  </si>
  <si>
    <t>Субвенции бюджетам субъектов Российской Федерации и муниципальных образований</t>
  </si>
  <si>
    <t>000 2 02 03001 02 0000 151</t>
  </si>
  <si>
    <t>Субвенции бюджетам субъектов Российской Федерации на оплату жилищно-коммунальных услуг отдельным категориям граждан</t>
  </si>
  <si>
    <t>000 2 02 03003 02 0000 151</t>
  </si>
  <si>
    <t>Субвенции бюджетам субъектов Российской Федерации на государственную регистрацию актов гражданского состояния</t>
  </si>
  <si>
    <t>000 2 02 03004 02 0000 151</t>
  </si>
  <si>
    <t>000 2 02 03005 02 0000 151</t>
  </si>
  <si>
    <t>Субвенции бюджетам субъектов Российской Федерации на организацию, регулирование и охрану водных биологических ресурсов</t>
  </si>
  <si>
    <t>000 2 02 03006 02 0000 151</t>
  </si>
  <si>
    <t xml:space="preserve">Субвенции бюджетам субъектов Российской Федерации на охрану и использование охотничьих ресурсов
</t>
  </si>
  <si>
    <t>000 2 02 03010 02 0000 151</t>
  </si>
  <si>
    <t>000 2 02 03011 02 0000 151</t>
  </si>
  <si>
    <t>000 2 02 03012 02 0000 151</t>
  </si>
  <si>
    <t>000 2 02 03015 02 0000 151</t>
  </si>
  <si>
    <t>Субвенции бюджетам субъектов Российской Федерации на осуществление первичного воинского учета на территориях, где отсутствуют военные комиссариаты</t>
  </si>
  <si>
    <t>000 2 02 03018 02 0000 151</t>
  </si>
  <si>
    <t>Субвенции бюджетам субъектов Российской Федерации на осуществление отдельных полномочий в области лесных отношений</t>
  </si>
  <si>
    <t>000 2 02 03019 02 0000 151</t>
  </si>
  <si>
    <t>Субвенции бюджетам субъектов Российской Федерации на осуществление отдельных полномочий в области водных отношений</t>
  </si>
  <si>
    <t>Субвенции бюджетам субъектов Российской Федерации на выплату единовременного пособия при всех формах устройства детей, лишенных родительского попечения, в семью</t>
  </si>
  <si>
    <t>000 2 02 03025 02 0000 151</t>
  </si>
  <si>
    <t>000 2 02 03031 02 0000 151</t>
  </si>
  <si>
    <t xml:space="preserve">Субвенции бюджетам субъектов Российской Федерации на охрану и использование объектов животного мира (за  исключением                              охотничьих ресурсов и водных биологических ресурсов)
</t>
  </si>
  <si>
    <t>000 2 02 03032 02 0000 151</t>
  </si>
  <si>
    <t>000 2 02 03053 02 0000 151</t>
  </si>
  <si>
    <t>000 2 02 03054 02 0000 151</t>
  </si>
  <si>
    <t>000 2 02 03069 02 0000 151</t>
  </si>
  <si>
    <t>000 2 02 03070 02 0000 151</t>
  </si>
  <si>
    <t>000 2 02 04000 00 0000 151</t>
  </si>
  <si>
    <t>Иные межбюджетные трансферты</t>
  </si>
  <si>
    <t>Межбюджетные трансферты, передаваемые бюджетам субъектов Российской Федерации на содержание депутатов Государственной Думы и их помощников</t>
  </si>
  <si>
    <t>Межбюджетные трансферты, передаваемые бюджетам субъектов Российской Федерации на содержание членов Совета Федерации и их помощников</t>
  </si>
  <si>
    <t xml:space="preserve">Субвенции бюджетам субъектов Российской Федерации на осуществление полномочий Российской Федерации в области охраны  и использования охотничьих ресурсов по контролю, надзору, выдаче разрешений на добычу охотничьих ресурсов и заключению охотхозяйственных соглашений
</t>
  </si>
  <si>
    <t>Субвенции бюджетам субъектов Российской Федерации на осуществление полномочий, связанных с перевозкой между субъектами Российской Федерации, а также в пределах территорий государств - участников Содружества Независимых Государств несовершеннолетних, самовольно ушедших из семей, детских домов, школ-интернатов, специальных учебно-воспитательных и иных детских учреждений, в соответствии с Федеральным законом от 24 июня 1999 года № 120-ФЗ "Об основах системы профилактики безнадзорности и правонарушений несовершеннолетних"</t>
  </si>
  <si>
    <t>Субвенции бюджетам субъектов Российской Федерации на осуществление переданных полномочий Российской Федерации в области охраны здоровья граждан</t>
  </si>
  <si>
    <t>000 2 02 02101 02 0000 151</t>
  </si>
  <si>
    <t xml:space="preserve">000 2 02 02172 02 0000 151 </t>
  </si>
  <si>
    <t>Субсидии бюджетам субъектов Российской Федерации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</si>
  <si>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 xml:space="preserve"> к Закону Ярославской области</t>
  </si>
  <si>
    <t xml:space="preserve">Прогнозируемые доходы областного бюджета на 2014 год в соответствии </t>
  </si>
  <si>
    <t>2014 год               (руб.)</t>
  </si>
  <si>
    <t>000 2 03 02000 02 0000 180</t>
  </si>
  <si>
    <t xml:space="preserve">Безвозмездные поступления от государственных (муниципальных) организаций в бюджеты субъектов  Российской Федерации  
</t>
  </si>
  <si>
    <t>000 2 03 02060 02 0000 180</t>
  </si>
  <si>
    <t>Безвозмездные поступления в бюджеты субъектов Российской Федерации от государственной корпорации - Фонда содействия реформированию жилищно-коммунального хозяйства на обеспечение мероприятий по переселению граждан из аварийного жилищного фонда с учетом необходимости развития малоэтажного жилищного строительства</t>
  </si>
  <si>
    <t xml:space="preserve">000 2 03 02030 02 0000 180
</t>
  </si>
  <si>
    <t>000 2 02 03998 02 0000 151</t>
  </si>
  <si>
    <t>000 2 02 01003 02 0000 151</t>
  </si>
  <si>
    <t>000 2 02 01999 02 0000 151</t>
  </si>
  <si>
    <t>Прочие дотации бюджетам субъектов Российской Федерации</t>
  </si>
  <si>
    <t>000 2 02 02128 02 0000 151</t>
  </si>
  <si>
    <t>Субсидии бюджетам субъектов Российской Фе-дерации на закупки оборудования и расходных материалов для неонатального и аудиологического скрининга</t>
  </si>
  <si>
    <t>000 2 02 02129 02 0000 151</t>
  </si>
  <si>
    <t>Субсидии бюджетам субъектов Российской Фе-дерации на мероприятия по пренатальной (дородовой) диагностике</t>
  </si>
  <si>
    <t xml:space="preserve">000 2 02 02173 02 0000 151
</t>
  </si>
  <si>
    <t xml:space="preserve">Субсидии бюджетам субъектов Российской Федерации на 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
</t>
  </si>
  <si>
    <t>000 2 02 03016 02 0000 151</t>
  </si>
  <si>
    <t>Субвенции бюджетам субъектов Российской Федерации на выплату единовременных пособий женщинам, вставшим на учет в медицинских учреждениях в ранние сроки беременности, уволенным в связи с ликвидацией организаций, прекращением деятельности (полномочий) физическими лицами в установленном порядке</t>
  </si>
  <si>
    <t>000 2 02 03017 02 0000 151</t>
  </si>
  <si>
    <t>Субвенции бюджетам субъектов Российской Федерации на выплату пособий по беременности и родам женщинам, уволенным в связи с ликвидацией организаций, прекращением деятельности (полномочий) физическими лицами в установленном порядке</t>
  </si>
  <si>
    <t>000 2 02 03056 02 0000 151</t>
  </si>
  <si>
    <t>Субвенции бюджетам субъектов Российской Федерации на организацию обеспечения лиц, больных гемофилией, муковисцидозом, гипофизарным нанизмом, болезнью Гоше, злокачественными новообразованиями лимфоидной, кроветворной и родственных им тканей, рассеянным склерозом, лиц после трансплантации органов и (или) тканей лекарственными препаратами</t>
  </si>
  <si>
    <t>000 2 02 04017 02 0000 151</t>
  </si>
  <si>
    <t>000 2 02 04055 02 0000 151</t>
  </si>
  <si>
    <t>Межбюджетные трансферты, передаваемые бюджетам субъектов Российской Федерации на финансовое обеспечение закупок антивирусных препаратов для профилактики и лечения лиц, инфицированных вирусами иммунодефицита человека и гепатитов B и C</t>
  </si>
  <si>
    <t>Субвенции бюджетам субъектов Российской Федерации на выплату пособия по уходу за ребенком до достижения им возраста полутора лет гражданам, не подлежащим обязательному социальному страхованию на случай временной нетрудоспособности и в связи с материнством</t>
  </si>
  <si>
    <t>000 1 13 01000 00 0000 130</t>
  </si>
  <si>
    <t>Доходы от оказания платных услуг (работ)</t>
  </si>
  <si>
    <t>000 1 13 02000 00 0000 130</t>
  </si>
  <si>
    <t>Доходы от компенсации затрат государства</t>
  </si>
  <si>
    <t>Субвенции бюджетам субъектов Российской Федерации на выплату единовременного пособия  беременной жене военнослужащего, проходящего военную службу по призыву, а также ежемесячного  пособия на ребенка военнослужащего, проходящего военную службу по призыву</t>
  </si>
  <si>
    <t>Итого</t>
  </si>
  <si>
    <t>Субвенции бюджетам субъектов Российской Федерации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</si>
  <si>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 xml:space="preserve">Субвенции бюджетам субъектов Российской Федерации на выплату пособий по беременности и родам женщинам, уволенным в связи с ликвидацией организаций, прекращением деятельности (полномочий) физическими лицами в установленном порядке
</t>
  </si>
  <si>
    <t xml:space="preserve">Субвенции бюджетам субъектов Российской Федерации на государственные единовременные пособия и ежемесячные денежные компенсации гражданам при возникновении поствакцинальных осложнений
</t>
  </si>
  <si>
    <t xml:space="preserve">Субвенции бюджетам субъектов Российской Федерации на выплаты инвалидам компенсаций страховых премий по договорам обязательного страхования гражданской ответственности владельцев транспортных средств
</t>
  </si>
  <si>
    <t xml:space="preserve">Субвенции бюджетам субъектов Российской Федерации на реализацию полномочий Российской Федерации по осуществлению социальных выплат безработным гражданам
</t>
  </si>
  <si>
    <t>000 2 02 04001 02 0000 151</t>
  </si>
  <si>
    <t>000 2 02 04002 02 0000 151</t>
  </si>
  <si>
    <t xml:space="preserve">Безвозмездные поступления в бюджеты субъектов Российской Федерации от государственной корпорации - Фонда содействия реформированию жилищно - коммунального хозяйства на обеспечение мероприятий по капитальному ремонту многоквартирных домов 
</t>
  </si>
  <si>
    <t>Межбюджетные трансферты, передаваемые бюджетам субъектов Российской Федерации на осуществление отдельных полномочий в области обеспечения лекарственными препаратами, а также специализированными продуктами лечебного питания</t>
  </si>
  <si>
    <t>поправки              2014 год               (руб.)</t>
  </si>
  <si>
    <t>Субвенции бюджетам субъектов Российской Федерации на обеспечение жильем отдельных категорий граждан, установленных федеральными законами от 12 января 1995 года № 5-ФЗ                           "О ветеранах" и от 24 ноября 1995 года № 181-ФЗ        "О социальной защите инвалидов в Российской Федерации"</t>
  </si>
  <si>
    <t xml:space="preserve">Субвенции бюджетам субъектов Российской Федерации на обеспечение жильем отдельных категорий граждан, установленных Федеральным законом от 12 января 1995 года № 5-ФЗ                                             "О ветеранах", в соответствии с Указом Президента Российской Федерации от 7 мая 2008 года № 714 "Об обеспечении жильем ветеранов Великой Отечественной войны 1941 - 1945 годов"
</t>
  </si>
  <si>
    <t>Субсидии бюджетам субъектов Российской Федерации на реализацию дополнительных мероприятий в сфере занятости населения</t>
  </si>
  <si>
    <t>000 2 02 03020 02 0000 151</t>
  </si>
  <si>
    <t>000 2 02 03008 02 0000 151</t>
  </si>
  <si>
    <t>000 2 02 03009 02 0000 151</t>
  </si>
  <si>
    <t>000 2 02 02183 02 0000 151</t>
  </si>
  <si>
    <t>000 2 02 02184 02 0000 151</t>
  </si>
  <si>
    <t>000 2 02 02185 02 0000 151</t>
  </si>
  <si>
    <t>000 2 02 02190 02 0000 151</t>
  </si>
  <si>
    <t>000 2 02 02192 02 0000 151</t>
  </si>
  <si>
    <t>Субсидии бюджетам субъектов Российской Федерации на возмещение части затрат сельскохозяйственных товаропроизводителей на уплату страховой премии, начисленной по договору сельскохозяйственного страхования в области растениеводства</t>
  </si>
  <si>
    <r>
      <t>Субсидии бюджетам субъектов Российской Федерации на оказание несвязанной поддержки сельскохозяйственным товаропроизводителям в области растениеводства</t>
    </r>
    <r>
      <rPr>
        <sz val="14"/>
        <rFont val="Arial"/>
        <family val="2"/>
        <charset val="204"/>
      </rPr>
      <t xml:space="preserve">  </t>
    </r>
  </si>
  <si>
    <r>
      <t>Субсидии бюджетам субъектов Российской Федерации на поддержку племенного животноводства</t>
    </r>
    <r>
      <rPr>
        <sz val="14"/>
        <rFont val="Arial"/>
        <family val="2"/>
        <charset val="204"/>
      </rPr>
      <t xml:space="preserve">  </t>
    </r>
  </si>
  <si>
    <t>Субсидии бюджетам субъектов Российской Федерации на возмещение части процентной ставки по краткосрочным кредитам (займам) на развитие животноводства, переработки и реализации продукции животноводства</t>
  </si>
  <si>
    <t>Субсидии бюджетам субъектов Российской Федерации на возмещение части затрат сельскохозяйственных товаропроизводителей на уплату страховой премии, начисленной по договору сельскохозяйственного страхования в области животноводства</t>
  </si>
  <si>
    <t>000 2 03 02040 02 0000 180</t>
  </si>
  <si>
    <t>Безвозмездные поступления в бюджеты субъектов Российской Федерации от государственной корпорации - Фонда содействия реформированию жилищно-коммунального хозяйства на обеспечение мероприятий по переселению граждан из аварийного жилищного фонда</t>
  </si>
  <si>
    <t>000 2 02 02212 02 0000 151</t>
  </si>
  <si>
    <t>Субсидии бюджетам субъектов Российской Федерации на социальную поддержку Героев Советского Союза, Героев Российской Федерации и полных кавалеров ордена Славы</t>
  </si>
  <si>
    <t>000 2 02 02213 02 0000 151</t>
  </si>
  <si>
    <t>Субсидии бюджетам субъектов Российской Федерации на социальную поддержку Героев Социалистического Труда, Героев Труда Российской Федерации и полных кавалеров ордена Трудовой Славы</t>
  </si>
  <si>
    <t>000 2 02 02067 02 0000 151</t>
  </si>
  <si>
    <t>Субсидии бюджетам субъектов Российской Фе-дерации на поощрение лучших учителей</t>
  </si>
  <si>
    <t>000 2 02 02051 02 0000 151</t>
  </si>
  <si>
    <t>Субсидии бюджетам субъектов Российской Фе-дерации на реализацию федеральных целевых программ</t>
  </si>
  <si>
    <t>000 2 02 03068 02 0000 151</t>
  </si>
  <si>
    <t>000 2 02 03122 02 0000 151</t>
  </si>
  <si>
    <t>Субвенции бюджетам субъектов Российской Федерации 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</si>
  <si>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>000 2 02 04042 02 0000 151</t>
  </si>
  <si>
    <t>000 2 02 04043 02 0000 151</t>
  </si>
  <si>
    <t>Межбюджетные трансферты, передаваемые бюджетам субъектов Российской Федерации на единовременные компенсационные выплаты медицинским работникам</t>
  </si>
  <si>
    <t>000 2 02 02181 02 0000 151</t>
  </si>
  <si>
    <t xml:space="preserve">Субсидии бюджетам субъектов Российской Федерации на возмещение части процентной ставки по краткосрочным кредитам (займам) на развитие растениеводства, переработки и реализации продукции растениеводства  </t>
  </si>
  <si>
    <t>уточнение  март            2014 год               (руб.)</t>
  </si>
  <si>
    <t>Приложение 2</t>
  </si>
  <si>
    <t>Субвенции бюджетам субъектов Российской Федерации на оказание отдельным категориям граждан государственной социальной помощи по обеспечению лекарственными препаратами, медицинскими изделиями, а также специализированными продуктами лечебного питания для детей-инвалидов</t>
  </si>
  <si>
    <t xml:space="preserve">Единая субвенция бюджетам субъектов Российской Федерации </t>
  </si>
  <si>
    <t>Межбюджетные трансферты, передаваемые бюджетам субъектов Российской Федерации на выплату стипендий Президента Российской Федерации и Правительства Российской Федерации для обучающихся по направлениям подготовки (специальностям), соответствующим приоритет-ным направлениям модернизации и технологического развития экономики Российской Федерации</t>
  </si>
  <si>
    <t>от 31.03.2014  № 7-з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</si>
</sst>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Times New Roman"/>
      <family val="2"/>
      <charset val="204"/>
    </font>
    <font>
      <sz val="10"/>
      <name val="Arial"/>
      <family val="2"/>
      <charset val="204"/>
    </font>
    <font>
      <sz val="12"/>
      <name val="Times New Roman"/>
      <family val="2"/>
      <charset val="204"/>
    </font>
    <font>
      <sz val="11"/>
      <name val="Times New Roman"/>
      <family val="2"/>
      <charset val="204"/>
    </font>
    <font>
      <b/>
      <sz val="14"/>
      <name val="Times New Roman"/>
      <family val="2"/>
      <charset val="204"/>
    </font>
    <font>
      <sz val="8"/>
      <name val="Times New Roman"/>
      <family val="2"/>
      <charset val="204"/>
    </font>
    <font>
      <sz val="14"/>
      <name val="Times New Roman"/>
      <family val="2"/>
      <charset val="204"/>
    </font>
    <font>
      <b/>
      <sz val="12"/>
      <name val="Times New Roman"/>
      <family val="2"/>
      <charset val="204"/>
    </font>
    <font>
      <i/>
      <sz val="12"/>
      <name val="Times New Roman"/>
      <family val="2"/>
      <charset val="204"/>
    </font>
    <font>
      <sz val="12"/>
      <color indexed="8"/>
      <name val="Times New Roman"/>
      <family val="2"/>
      <charset val="204"/>
    </font>
    <font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49">
    <xf numFmtId="0" fontId="0" fillId="0" borderId="0" xfId="0"/>
    <xf numFmtId="0" fontId="2" fillId="0" borderId="0" xfId="0" applyFont="1" applyFill="1"/>
    <xf numFmtId="0" fontId="3" fillId="0" borderId="0" xfId="0" applyFont="1" applyFill="1"/>
    <xf numFmtId="0" fontId="2" fillId="0" borderId="0" xfId="0" applyFont="1" applyFill="1" applyAlignment="1"/>
    <xf numFmtId="0" fontId="5" fillId="0" borderId="0" xfId="0" applyFont="1" applyFill="1"/>
    <xf numFmtId="0" fontId="3" fillId="0" borderId="0" xfId="0" applyFont="1" applyFill="1" applyBorder="1"/>
    <xf numFmtId="0" fontId="3" fillId="0" borderId="0" xfId="0" applyFont="1" applyFill="1" applyAlignment="1">
      <alignment wrapText="1"/>
    </xf>
    <xf numFmtId="0" fontId="6" fillId="0" borderId="0" xfId="0" applyFont="1" applyFill="1"/>
    <xf numFmtId="0" fontId="6" fillId="0" borderId="0" xfId="0" applyFont="1" applyFill="1" applyAlignment="1"/>
    <xf numFmtId="0" fontId="2" fillId="0" borderId="1" xfId="0" applyFont="1" applyFill="1" applyBorder="1" applyAlignment="1">
      <alignment horizontal="center" vertical="center" wrapText="1"/>
    </xf>
    <xf numFmtId="3" fontId="2" fillId="0" borderId="1" xfId="0" applyNumberFormat="1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left" vertical="top" wrapText="1"/>
    </xf>
    <xf numFmtId="3" fontId="7" fillId="0" borderId="1" xfId="0" applyNumberFormat="1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left" vertical="top" wrapText="1"/>
    </xf>
    <xf numFmtId="3" fontId="2" fillId="0" borderId="1" xfId="0" applyNumberFormat="1" applyFont="1" applyFill="1" applyBorder="1" applyAlignment="1">
      <alignment horizontal="right"/>
    </xf>
    <xf numFmtId="0" fontId="8" fillId="0" borderId="1" xfId="0" applyFont="1" applyFill="1" applyBorder="1" applyAlignment="1">
      <alignment horizontal="left" vertical="top" wrapText="1"/>
    </xf>
    <xf numFmtId="0" fontId="9" fillId="0" borderId="1" xfId="0" applyFont="1" applyFill="1" applyBorder="1" applyAlignment="1">
      <alignment horizontal="left" vertical="top"/>
    </xf>
    <xf numFmtId="3" fontId="7" fillId="0" borderId="1" xfId="0" applyNumberFormat="1" applyFont="1" applyFill="1" applyBorder="1" applyAlignment="1">
      <alignment horizontal="right"/>
    </xf>
    <xf numFmtId="0" fontId="7" fillId="0" borderId="1" xfId="1" applyNumberFormat="1" applyFont="1" applyFill="1" applyBorder="1" applyAlignment="1" applyProtection="1">
      <alignment horizontal="left" vertical="top" wrapText="1"/>
      <protection hidden="1"/>
    </xf>
    <xf numFmtId="0" fontId="8" fillId="0" borderId="2" xfId="0" applyFont="1" applyFill="1" applyBorder="1" applyAlignment="1">
      <alignment horizontal="left" vertical="top" wrapText="1"/>
    </xf>
    <xf numFmtId="0" fontId="2" fillId="0" borderId="0" xfId="0" applyFont="1" applyFill="1" applyAlignment="1">
      <alignment horizontal="right"/>
    </xf>
    <xf numFmtId="3" fontId="7" fillId="2" borderId="1" xfId="0" applyNumberFormat="1" applyFont="1" applyFill="1" applyBorder="1" applyAlignment="1">
      <alignment horizontal="right" wrapText="1"/>
    </xf>
    <xf numFmtId="3" fontId="2" fillId="2" borderId="1" xfId="0" applyNumberFormat="1" applyFont="1" applyFill="1" applyBorder="1" applyAlignment="1">
      <alignment horizontal="right"/>
    </xf>
    <xf numFmtId="3" fontId="7" fillId="2" borderId="1" xfId="0" applyNumberFormat="1" applyFont="1" applyFill="1" applyBorder="1" applyAlignment="1">
      <alignment horizontal="right"/>
    </xf>
    <xf numFmtId="3" fontId="8" fillId="0" borderId="1" xfId="0" applyNumberFormat="1" applyFont="1" applyFill="1" applyBorder="1" applyAlignment="1">
      <alignment horizontal="right" wrapText="1"/>
    </xf>
    <xf numFmtId="3" fontId="2" fillId="0" borderId="1" xfId="0" applyNumberFormat="1" applyFont="1" applyFill="1" applyBorder="1" applyAlignment="1">
      <alignment horizontal="right" wrapText="1"/>
    </xf>
    <xf numFmtId="3" fontId="2" fillId="2" borderId="1" xfId="0" applyNumberFormat="1" applyFont="1" applyFill="1" applyBorder="1" applyAlignment="1">
      <alignment horizontal="right" wrapText="1"/>
    </xf>
    <xf numFmtId="0" fontId="13" fillId="0" borderId="1" xfId="0" applyFont="1" applyBorder="1" applyAlignment="1">
      <alignment vertical="top"/>
    </xf>
    <xf numFmtId="0" fontId="13" fillId="0" borderId="0" xfId="0" applyFont="1"/>
    <xf numFmtId="3" fontId="8" fillId="0" borderId="1" xfId="0" applyNumberFormat="1" applyFont="1" applyFill="1" applyBorder="1" applyAlignment="1">
      <alignment horizontal="right"/>
    </xf>
    <xf numFmtId="0" fontId="8" fillId="0" borderId="1" xfId="0" applyFont="1" applyFill="1" applyBorder="1" applyAlignment="1">
      <alignment vertical="top" wrapText="1"/>
    </xf>
    <xf numFmtId="0" fontId="8" fillId="0" borderId="1" xfId="0" applyFont="1" applyFill="1" applyBorder="1" applyAlignment="1">
      <alignment horizontal="center" vertical="top" wrapText="1"/>
    </xf>
    <xf numFmtId="3" fontId="12" fillId="0" borderId="1" xfId="0" applyNumberFormat="1" applyFont="1" applyFill="1" applyBorder="1" applyAlignment="1"/>
    <xf numFmtId="0" fontId="12" fillId="0" borderId="1" xfId="0" applyFont="1" applyFill="1" applyBorder="1" applyAlignment="1">
      <alignment wrapText="1"/>
    </xf>
    <xf numFmtId="0" fontId="12" fillId="0" borderId="0" xfId="0" applyFont="1" applyFill="1" applyAlignment="1">
      <alignment vertical="top" wrapText="1"/>
    </xf>
    <xf numFmtId="0" fontId="12" fillId="0" borderId="1" xfId="0" applyFont="1" applyFill="1" applyBorder="1" applyAlignment="1">
      <alignment vertical="top" wrapText="1"/>
    </xf>
    <xf numFmtId="3" fontId="10" fillId="0" borderId="1" xfId="0" applyNumberFormat="1" applyFont="1" applyFill="1" applyBorder="1" applyAlignment="1">
      <alignment horizontal="right"/>
    </xf>
    <xf numFmtId="3" fontId="11" fillId="0" borderId="1" xfId="0" applyNumberFormat="1" applyFont="1" applyFill="1" applyBorder="1" applyAlignment="1">
      <alignment horizontal="right"/>
    </xf>
    <xf numFmtId="0" fontId="8" fillId="0" borderId="3" xfId="0" applyFont="1" applyFill="1" applyBorder="1" applyAlignment="1">
      <alignment horizontal="left" vertical="top" wrapText="1"/>
    </xf>
    <xf numFmtId="3" fontId="8" fillId="0" borderId="1" xfId="0" applyNumberFormat="1" applyFont="1" applyFill="1" applyBorder="1" applyAlignment="1"/>
    <xf numFmtId="4" fontId="8" fillId="0" borderId="1" xfId="0" applyNumberFormat="1" applyFont="1" applyFill="1" applyBorder="1" applyAlignment="1"/>
    <xf numFmtId="0" fontId="10" fillId="0" borderId="1" xfId="0" applyFont="1" applyFill="1" applyBorder="1" applyAlignment="1">
      <alignment horizontal="left" vertical="top" wrapText="1"/>
    </xf>
    <xf numFmtId="3" fontId="8" fillId="0" borderId="3" xfId="0" applyNumberFormat="1" applyFont="1" applyFill="1" applyBorder="1" applyAlignment="1">
      <alignment horizontal="right"/>
    </xf>
    <xf numFmtId="0" fontId="8" fillId="0" borderId="4" xfId="0" applyFont="1" applyFill="1" applyBorder="1" applyAlignment="1">
      <alignment horizontal="left" vertical="top" wrapText="1"/>
    </xf>
    <xf numFmtId="0" fontId="12" fillId="0" borderId="1" xfId="0" applyFont="1" applyFill="1" applyBorder="1" applyAlignment="1">
      <alignment vertical="center" wrapText="1"/>
    </xf>
    <xf numFmtId="0" fontId="7" fillId="0" borderId="2" xfId="0" applyFont="1" applyFill="1" applyBorder="1" applyAlignment="1">
      <alignment horizontal="left"/>
    </xf>
    <xf numFmtId="0" fontId="7" fillId="0" borderId="3" xfId="0" applyFont="1" applyFill="1" applyBorder="1" applyAlignment="1">
      <alignment horizontal="left"/>
    </xf>
    <xf numFmtId="0" fontId="2" fillId="0" borderId="0" xfId="0" applyFont="1" applyFill="1" applyAlignment="1">
      <alignment horizontal="right"/>
    </xf>
    <xf numFmtId="0" fontId="4" fillId="0" borderId="0" xfId="0" applyFont="1" applyFill="1" applyAlignment="1">
      <alignment horizontal="center"/>
    </xf>
  </cellXfs>
  <cellStyles count="2">
    <cellStyle name="Обычный" xfId="0" builtinId="0"/>
    <cellStyle name="Обычный_Tmp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3"/>
  <sheetViews>
    <sheetView tabSelected="1" view="pageBreakPreview" zoomScaleNormal="100" zoomScaleSheetLayoutView="100" workbookViewId="0">
      <selection activeCell="B4" sqref="B4"/>
    </sheetView>
  </sheetViews>
  <sheetFormatPr defaultColWidth="9.140625" defaultRowHeight="15.75" x14ac:dyDescent="0.25"/>
  <cols>
    <col min="1" max="1" width="1" style="2" customWidth="1"/>
    <col min="2" max="2" width="27.85546875" style="1" customWidth="1"/>
    <col min="3" max="3" width="51.85546875" style="3" customWidth="1"/>
    <col min="4" max="5" width="15.5703125" style="2" hidden="1" customWidth="1"/>
    <col min="6" max="6" width="16.28515625" style="2" hidden="1" customWidth="1"/>
    <col min="7" max="7" width="14.140625" style="2" hidden="1" customWidth="1"/>
    <col min="8" max="8" width="15.5703125" style="2" customWidth="1"/>
    <col min="9" max="9" width="9.140625" style="2"/>
    <col min="10" max="10" width="29.5703125" style="2" customWidth="1"/>
    <col min="11" max="16384" width="9.140625" style="2"/>
  </cols>
  <sheetData>
    <row r="1" spans="1:8" x14ac:dyDescent="0.25">
      <c r="B1" s="47" t="s">
        <v>212</v>
      </c>
      <c r="C1" s="47"/>
      <c r="D1" s="47"/>
      <c r="E1" s="47"/>
      <c r="F1" s="47"/>
      <c r="G1" s="47"/>
      <c r="H1" s="47"/>
    </row>
    <row r="2" spans="1:8" x14ac:dyDescent="0.25">
      <c r="B2" s="47" t="s">
        <v>133</v>
      </c>
      <c r="C2" s="47"/>
      <c r="D2" s="47"/>
      <c r="E2" s="47"/>
      <c r="F2" s="47"/>
      <c r="G2" s="47"/>
      <c r="H2" s="47"/>
    </row>
    <row r="3" spans="1:8" x14ac:dyDescent="0.25">
      <c r="B3" s="47" t="s">
        <v>216</v>
      </c>
      <c r="C3" s="47"/>
      <c r="D3" s="47"/>
      <c r="E3" s="47"/>
      <c r="F3" s="47"/>
      <c r="G3" s="47"/>
      <c r="H3" s="47"/>
    </row>
    <row r="4" spans="1:8" x14ac:dyDescent="0.25">
      <c r="C4" s="20"/>
    </row>
    <row r="5" spans="1:8" ht="18.75" x14ac:dyDescent="0.3">
      <c r="B5" s="48" t="s">
        <v>134</v>
      </c>
      <c r="C5" s="48"/>
      <c r="D5" s="48"/>
      <c r="E5" s="48"/>
      <c r="F5" s="48"/>
      <c r="G5" s="48"/>
      <c r="H5" s="48"/>
    </row>
    <row r="6" spans="1:8" ht="18.75" x14ac:dyDescent="0.3">
      <c r="B6" s="48" t="s">
        <v>0</v>
      </c>
      <c r="C6" s="48"/>
      <c r="D6" s="48"/>
      <c r="E6" s="48"/>
      <c r="F6" s="48"/>
      <c r="G6" s="48"/>
      <c r="H6" s="48"/>
    </row>
    <row r="7" spans="1:8" ht="18.75" x14ac:dyDescent="0.3">
      <c r="B7" s="7"/>
      <c r="C7" s="8"/>
      <c r="D7" s="7"/>
      <c r="E7" s="7"/>
      <c r="F7" s="7"/>
      <c r="G7" s="7"/>
      <c r="H7" s="7"/>
    </row>
    <row r="8" spans="1:8" ht="18.75" x14ac:dyDescent="0.3">
      <c r="B8" s="7"/>
      <c r="C8" s="8"/>
      <c r="D8" s="7"/>
      <c r="E8" s="7"/>
      <c r="F8" s="7"/>
      <c r="G8" s="7"/>
      <c r="H8" s="7"/>
    </row>
    <row r="9" spans="1:8" ht="63" x14ac:dyDescent="0.25">
      <c r="A9" s="4"/>
      <c r="B9" s="9" t="s">
        <v>1</v>
      </c>
      <c r="C9" s="9" t="s">
        <v>2</v>
      </c>
      <c r="D9" s="10" t="s">
        <v>135</v>
      </c>
      <c r="E9" s="10" t="s">
        <v>176</v>
      </c>
      <c r="F9" s="10" t="s">
        <v>135</v>
      </c>
      <c r="G9" s="10" t="s">
        <v>211</v>
      </c>
      <c r="H9" s="10" t="s">
        <v>135</v>
      </c>
    </row>
    <row r="10" spans="1:8" x14ac:dyDescent="0.25">
      <c r="B10" s="11" t="s">
        <v>3</v>
      </c>
      <c r="C10" s="11" t="s">
        <v>4</v>
      </c>
      <c r="D10" s="12">
        <f>SUM(D11+D15+D17+D19+D23+D25+D27+D36+D40+D43+D46+D49)</f>
        <v>44898718000</v>
      </c>
      <c r="E10" s="12">
        <f>SUM(E11+E15+E17+E19+E23+E25+E27+E36+E40+E43+E46+E49)</f>
        <v>1750200000</v>
      </c>
      <c r="F10" s="12">
        <f>D10+E10</f>
        <v>46648918000</v>
      </c>
      <c r="G10" s="12">
        <f>SUM(G11+G15+G17+G19+G23+G25+G27+G36+G40+G43+G46+G49)</f>
        <v>0</v>
      </c>
      <c r="H10" s="12">
        <f>F10+G10</f>
        <v>46648918000</v>
      </c>
    </row>
    <row r="11" spans="1:8" x14ac:dyDescent="0.25">
      <c r="B11" s="11" t="s">
        <v>66</v>
      </c>
      <c r="C11" s="11" t="s">
        <v>5</v>
      </c>
      <c r="D11" s="12">
        <f>D12+D14</f>
        <v>24000500000</v>
      </c>
      <c r="E11" s="12">
        <f>E12+E14</f>
        <v>76000000</v>
      </c>
      <c r="F11" s="12">
        <f t="shared" ref="F11:F83" si="0">D11+E11</f>
        <v>24076500000</v>
      </c>
      <c r="G11" s="12">
        <f>G12+G14</f>
        <v>0</v>
      </c>
      <c r="H11" s="12">
        <f>F11+G11</f>
        <v>24076500000</v>
      </c>
    </row>
    <row r="12" spans="1:8" x14ac:dyDescent="0.25">
      <c r="B12" s="13" t="s">
        <v>67</v>
      </c>
      <c r="C12" s="13" t="s">
        <v>6</v>
      </c>
      <c r="D12" s="14">
        <f>D13</f>
        <v>11114400000</v>
      </c>
      <c r="E12" s="14">
        <f>E13</f>
        <v>0</v>
      </c>
      <c r="F12" s="14">
        <f t="shared" si="0"/>
        <v>11114400000</v>
      </c>
      <c r="G12" s="14">
        <f>G13</f>
        <v>0</v>
      </c>
      <c r="H12" s="14">
        <f t="shared" ref="H12:H50" si="1">F12+G12</f>
        <v>11114400000</v>
      </c>
    </row>
    <row r="13" spans="1:8" ht="34.5" customHeight="1" x14ac:dyDescent="0.25">
      <c r="B13" s="15" t="s">
        <v>65</v>
      </c>
      <c r="C13" s="15" t="s">
        <v>7</v>
      </c>
      <c r="D13" s="24">
        <v>11114400000</v>
      </c>
      <c r="E13" s="24"/>
      <c r="F13" s="24">
        <f t="shared" si="0"/>
        <v>11114400000</v>
      </c>
      <c r="G13" s="24"/>
      <c r="H13" s="24">
        <f t="shared" si="1"/>
        <v>11114400000</v>
      </c>
    </row>
    <row r="14" spans="1:8" ht="18" customHeight="1" x14ac:dyDescent="0.25">
      <c r="B14" s="13" t="s">
        <v>64</v>
      </c>
      <c r="C14" s="13" t="s">
        <v>8</v>
      </c>
      <c r="D14" s="25">
        <v>12886100000</v>
      </c>
      <c r="E14" s="25">
        <v>76000000</v>
      </c>
      <c r="F14" s="25">
        <f t="shared" si="0"/>
        <v>12962100000</v>
      </c>
      <c r="G14" s="25"/>
      <c r="H14" s="25">
        <f t="shared" si="1"/>
        <v>12962100000</v>
      </c>
    </row>
    <row r="15" spans="1:8" ht="35.25" customHeight="1" x14ac:dyDescent="0.25">
      <c r="B15" s="11" t="s">
        <v>9</v>
      </c>
      <c r="C15" s="11" t="s">
        <v>10</v>
      </c>
      <c r="D15" s="12">
        <f>D16</f>
        <v>12030000000</v>
      </c>
      <c r="E15" s="12">
        <f>E16</f>
        <v>1562200000</v>
      </c>
      <c r="F15" s="12">
        <f t="shared" si="0"/>
        <v>13592200000</v>
      </c>
      <c r="G15" s="12">
        <f>G16</f>
        <v>0</v>
      </c>
      <c r="H15" s="12">
        <f t="shared" si="1"/>
        <v>13592200000</v>
      </c>
    </row>
    <row r="16" spans="1:8" ht="36" customHeight="1" x14ac:dyDescent="0.25">
      <c r="B16" s="13" t="s">
        <v>11</v>
      </c>
      <c r="C16" s="13" t="s">
        <v>12</v>
      </c>
      <c r="D16" s="25">
        <v>12030000000</v>
      </c>
      <c r="E16" s="25">
        <f>1388200000+174000000</f>
        <v>1562200000</v>
      </c>
      <c r="F16" s="25">
        <f t="shared" si="0"/>
        <v>13592200000</v>
      </c>
      <c r="G16" s="25"/>
      <c r="H16" s="25">
        <f t="shared" si="1"/>
        <v>13592200000</v>
      </c>
    </row>
    <row r="17" spans="2:8" ht="18" customHeight="1" x14ac:dyDescent="0.25">
      <c r="B17" s="11" t="s">
        <v>62</v>
      </c>
      <c r="C17" s="11" t="s">
        <v>13</v>
      </c>
      <c r="D17" s="12">
        <f>D18</f>
        <v>1761596000</v>
      </c>
      <c r="E17" s="12">
        <f>E18</f>
        <v>0</v>
      </c>
      <c r="F17" s="12">
        <f t="shared" si="0"/>
        <v>1761596000</v>
      </c>
      <c r="G17" s="12">
        <f>G18</f>
        <v>0</v>
      </c>
      <c r="H17" s="12">
        <f t="shared" si="1"/>
        <v>1761596000</v>
      </c>
    </row>
    <row r="18" spans="2:8" ht="35.25" customHeight="1" x14ac:dyDescent="0.25">
      <c r="B18" s="13" t="s">
        <v>63</v>
      </c>
      <c r="C18" s="13" t="s">
        <v>14</v>
      </c>
      <c r="D18" s="25">
        <v>1761596000</v>
      </c>
      <c r="E18" s="25"/>
      <c r="F18" s="25">
        <f t="shared" si="0"/>
        <v>1761596000</v>
      </c>
      <c r="G18" s="25"/>
      <c r="H18" s="25">
        <f t="shared" si="1"/>
        <v>1761596000</v>
      </c>
    </row>
    <row r="19" spans="2:8" ht="17.25" customHeight="1" x14ac:dyDescent="0.25">
      <c r="B19" s="11" t="s">
        <v>57</v>
      </c>
      <c r="C19" s="11" t="s">
        <v>15</v>
      </c>
      <c r="D19" s="12">
        <f>SUM(D20:D22)</f>
        <v>6512748000</v>
      </c>
      <c r="E19" s="12">
        <f>SUM(E20:E22)</f>
        <v>112000000</v>
      </c>
      <c r="F19" s="12">
        <f t="shared" si="0"/>
        <v>6624748000</v>
      </c>
      <c r="G19" s="12">
        <f>SUM(G20:G22)</f>
        <v>0</v>
      </c>
      <c r="H19" s="12">
        <f t="shared" si="1"/>
        <v>6624748000</v>
      </c>
    </row>
    <row r="20" spans="2:8" ht="18" customHeight="1" x14ac:dyDescent="0.25">
      <c r="B20" s="13" t="s">
        <v>58</v>
      </c>
      <c r="C20" s="13" t="s">
        <v>16</v>
      </c>
      <c r="D20" s="25">
        <v>5692000000</v>
      </c>
      <c r="E20" s="25">
        <v>50000000</v>
      </c>
      <c r="F20" s="25">
        <f t="shared" si="0"/>
        <v>5742000000</v>
      </c>
      <c r="G20" s="25"/>
      <c r="H20" s="25">
        <f t="shared" si="1"/>
        <v>5742000000</v>
      </c>
    </row>
    <row r="21" spans="2:8" x14ac:dyDescent="0.25">
      <c r="B21" s="13" t="s">
        <v>59</v>
      </c>
      <c r="C21" s="13" t="s">
        <v>17</v>
      </c>
      <c r="D21" s="25">
        <v>818900000</v>
      </c>
      <c r="E21" s="25">
        <v>62000000</v>
      </c>
      <c r="F21" s="25">
        <f t="shared" si="0"/>
        <v>880900000</v>
      </c>
      <c r="G21" s="25"/>
      <c r="H21" s="25">
        <f t="shared" si="1"/>
        <v>880900000</v>
      </c>
    </row>
    <row r="22" spans="2:8" x14ac:dyDescent="0.25">
      <c r="B22" s="13" t="s">
        <v>75</v>
      </c>
      <c r="C22" s="13" t="s">
        <v>76</v>
      </c>
      <c r="D22" s="25">
        <v>1848000</v>
      </c>
      <c r="E22" s="25"/>
      <c r="F22" s="25">
        <f t="shared" si="0"/>
        <v>1848000</v>
      </c>
      <c r="G22" s="25"/>
      <c r="H22" s="25">
        <f t="shared" si="1"/>
        <v>1848000</v>
      </c>
    </row>
    <row r="23" spans="2:8" ht="34.5" customHeight="1" x14ac:dyDescent="0.25">
      <c r="B23" s="11" t="s">
        <v>60</v>
      </c>
      <c r="C23" s="11" t="s">
        <v>18</v>
      </c>
      <c r="D23" s="12">
        <f>D24</f>
        <v>4000000</v>
      </c>
      <c r="E23" s="12">
        <f>E24</f>
        <v>0</v>
      </c>
      <c r="F23" s="12">
        <f t="shared" si="0"/>
        <v>4000000</v>
      </c>
      <c r="G23" s="12">
        <f>G24</f>
        <v>0</v>
      </c>
      <c r="H23" s="12">
        <f t="shared" si="1"/>
        <v>4000000</v>
      </c>
    </row>
    <row r="24" spans="2:8" x14ac:dyDescent="0.25">
      <c r="B24" s="13" t="s">
        <v>61</v>
      </c>
      <c r="C24" s="13" t="s">
        <v>19</v>
      </c>
      <c r="D24" s="25">
        <v>4000000</v>
      </c>
      <c r="E24" s="25"/>
      <c r="F24" s="25">
        <f t="shared" si="0"/>
        <v>4000000</v>
      </c>
      <c r="G24" s="25"/>
      <c r="H24" s="25">
        <f t="shared" si="1"/>
        <v>4000000</v>
      </c>
    </row>
    <row r="25" spans="2:8" ht="16.5" customHeight="1" x14ac:dyDescent="0.25">
      <c r="B25" s="11" t="s">
        <v>20</v>
      </c>
      <c r="C25" s="11" t="s">
        <v>21</v>
      </c>
      <c r="D25" s="12">
        <f>D26</f>
        <v>40606000</v>
      </c>
      <c r="E25" s="12">
        <f>E26</f>
        <v>0</v>
      </c>
      <c r="F25" s="12">
        <f t="shared" si="0"/>
        <v>40606000</v>
      </c>
      <c r="G25" s="12">
        <f>G26</f>
        <v>0</v>
      </c>
      <c r="H25" s="12">
        <f t="shared" si="1"/>
        <v>40606000</v>
      </c>
    </row>
    <row r="26" spans="2:8" ht="51" customHeight="1" x14ac:dyDescent="0.25">
      <c r="B26" s="13" t="s">
        <v>22</v>
      </c>
      <c r="C26" s="13" t="s">
        <v>23</v>
      </c>
      <c r="D26" s="25">
        <v>40606000</v>
      </c>
      <c r="E26" s="25"/>
      <c r="F26" s="25">
        <f t="shared" si="0"/>
        <v>40606000</v>
      </c>
      <c r="G26" s="25"/>
      <c r="H26" s="25">
        <f t="shared" si="1"/>
        <v>40606000</v>
      </c>
    </row>
    <row r="27" spans="2:8" ht="50.25" customHeight="1" x14ac:dyDescent="0.25">
      <c r="B27" s="11" t="s">
        <v>24</v>
      </c>
      <c r="C27" s="11" t="s">
        <v>25</v>
      </c>
      <c r="D27" s="12">
        <f>SUM(D28,D29,D30,D34)</f>
        <v>64906000</v>
      </c>
      <c r="E27" s="12">
        <f>SUM(E28,E29,E30,E34)</f>
        <v>0</v>
      </c>
      <c r="F27" s="12">
        <f t="shared" si="0"/>
        <v>64906000</v>
      </c>
      <c r="G27" s="12">
        <f>SUM(G28,G29,G30,G34)</f>
        <v>0</v>
      </c>
      <c r="H27" s="12">
        <f t="shared" si="1"/>
        <v>64906000</v>
      </c>
    </row>
    <row r="28" spans="2:8" ht="66" customHeight="1" x14ac:dyDescent="0.25">
      <c r="B28" s="13" t="s">
        <v>56</v>
      </c>
      <c r="C28" s="13" t="s">
        <v>26</v>
      </c>
      <c r="D28" s="25">
        <v>1320000</v>
      </c>
      <c r="E28" s="25"/>
      <c r="F28" s="25">
        <f t="shared" si="0"/>
        <v>1320000</v>
      </c>
      <c r="G28" s="25"/>
      <c r="H28" s="25">
        <f t="shared" si="1"/>
        <v>1320000</v>
      </c>
    </row>
    <row r="29" spans="2:8" ht="51" customHeight="1" x14ac:dyDescent="0.25">
      <c r="B29" s="13" t="s">
        <v>55</v>
      </c>
      <c r="C29" s="13" t="s">
        <v>27</v>
      </c>
      <c r="D29" s="25">
        <v>30000000</v>
      </c>
      <c r="E29" s="25"/>
      <c r="F29" s="25">
        <f t="shared" si="0"/>
        <v>30000000</v>
      </c>
      <c r="G29" s="25"/>
      <c r="H29" s="25">
        <f t="shared" si="1"/>
        <v>30000000</v>
      </c>
    </row>
    <row r="30" spans="2:8" ht="114" customHeight="1" x14ac:dyDescent="0.25">
      <c r="B30" s="13" t="s">
        <v>28</v>
      </c>
      <c r="C30" s="13" t="s">
        <v>68</v>
      </c>
      <c r="D30" s="14">
        <f>SUM(D31:D33)</f>
        <v>26380000</v>
      </c>
      <c r="E30" s="14">
        <f>SUM(E31:E33)</f>
        <v>0</v>
      </c>
      <c r="F30" s="14">
        <f t="shared" si="0"/>
        <v>26380000</v>
      </c>
      <c r="G30" s="14">
        <f>SUM(G31:G33)</f>
        <v>0</v>
      </c>
      <c r="H30" s="14">
        <f t="shared" si="1"/>
        <v>26380000</v>
      </c>
    </row>
    <row r="31" spans="2:8" ht="111" customHeight="1" x14ac:dyDescent="0.25">
      <c r="B31" s="15" t="s">
        <v>54</v>
      </c>
      <c r="C31" s="15" t="s">
        <v>69</v>
      </c>
      <c r="D31" s="24">
        <v>13560000</v>
      </c>
      <c r="E31" s="24"/>
      <c r="F31" s="24">
        <f t="shared" si="0"/>
        <v>13560000</v>
      </c>
      <c r="G31" s="24"/>
      <c r="H31" s="24">
        <f t="shared" si="1"/>
        <v>13560000</v>
      </c>
    </row>
    <row r="32" spans="2:8" ht="156.75" customHeight="1" x14ac:dyDescent="0.25">
      <c r="B32" s="15" t="s">
        <v>78</v>
      </c>
      <c r="C32" s="15" t="s">
        <v>77</v>
      </c>
      <c r="D32" s="24">
        <v>1120000</v>
      </c>
      <c r="E32" s="24"/>
      <c r="F32" s="24">
        <f t="shared" si="0"/>
        <v>1120000</v>
      </c>
      <c r="G32" s="24"/>
      <c r="H32" s="24">
        <f t="shared" si="1"/>
        <v>1120000</v>
      </c>
    </row>
    <row r="33" spans="2:10" ht="111.75" customHeight="1" x14ac:dyDescent="0.25">
      <c r="B33" s="15" t="s">
        <v>53</v>
      </c>
      <c r="C33" s="15" t="s">
        <v>70</v>
      </c>
      <c r="D33" s="24">
        <v>11700000</v>
      </c>
      <c r="E33" s="24"/>
      <c r="F33" s="24">
        <f t="shared" si="0"/>
        <v>11700000</v>
      </c>
      <c r="G33" s="24"/>
      <c r="H33" s="24">
        <f t="shared" si="1"/>
        <v>11700000</v>
      </c>
    </row>
    <row r="34" spans="2:10" ht="31.5" x14ac:dyDescent="0.25">
      <c r="B34" s="13" t="s">
        <v>29</v>
      </c>
      <c r="C34" s="13" t="s">
        <v>30</v>
      </c>
      <c r="D34" s="14">
        <f>D35</f>
        <v>7206000</v>
      </c>
      <c r="E34" s="14">
        <f>E35</f>
        <v>0</v>
      </c>
      <c r="F34" s="14">
        <f t="shared" si="0"/>
        <v>7206000</v>
      </c>
      <c r="G34" s="14">
        <f>G35</f>
        <v>0</v>
      </c>
      <c r="H34" s="14">
        <f t="shared" si="1"/>
        <v>7206000</v>
      </c>
    </row>
    <row r="35" spans="2:10" ht="81" customHeight="1" x14ac:dyDescent="0.25">
      <c r="B35" s="15" t="s">
        <v>52</v>
      </c>
      <c r="C35" s="15" t="s">
        <v>31</v>
      </c>
      <c r="D35" s="24">
        <v>7206000</v>
      </c>
      <c r="E35" s="24"/>
      <c r="F35" s="24">
        <f t="shared" si="0"/>
        <v>7206000</v>
      </c>
      <c r="G35" s="24"/>
      <c r="H35" s="24">
        <f t="shared" si="1"/>
        <v>7206000</v>
      </c>
    </row>
    <row r="36" spans="2:10" ht="23.25" customHeight="1" x14ac:dyDescent="0.25">
      <c r="B36" s="11" t="s">
        <v>32</v>
      </c>
      <c r="C36" s="11" t="s">
        <v>33</v>
      </c>
      <c r="D36" s="12">
        <f>SUM(D37:D39)</f>
        <v>82810000</v>
      </c>
      <c r="E36" s="12">
        <f>SUM(E37:E39)</f>
        <v>0</v>
      </c>
      <c r="F36" s="12">
        <f t="shared" si="0"/>
        <v>82810000</v>
      </c>
      <c r="G36" s="12">
        <f>SUM(G37:G39)</f>
        <v>0</v>
      </c>
      <c r="H36" s="12">
        <f t="shared" si="1"/>
        <v>82810000</v>
      </c>
    </row>
    <row r="37" spans="2:10" ht="31.5" x14ac:dyDescent="0.25">
      <c r="B37" s="13" t="s">
        <v>51</v>
      </c>
      <c r="C37" s="13" t="s">
        <v>34</v>
      </c>
      <c r="D37" s="25">
        <v>67310000</v>
      </c>
      <c r="E37" s="25"/>
      <c r="F37" s="25">
        <f t="shared" si="0"/>
        <v>67310000</v>
      </c>
      <c r="G37" s="25"/>
      <c r="H37" s="25">
        <f t="shared" si="1"/>
        <v>67310000</v>
      </c>
    </row>
    <row r="38" spans="2:10" x14ac:dyDescent="0.25">
      <c r="B38" s="13" t="s">
        <v>74</v>
      </c>
      <c r="C38" s="13" t="s">
        <v>35</v>
      </c>
      <c r="D38" s="25">
        <v>400000</v>
      </c>
      <c r="E38" s="25"/>
      <c r="F38" s="25">
        <f t="shared" si="0"/>
        <v>400000</v>
      </c>
      <c r="G38" s="25"/>
      <c r="H38" s="25">
        <f t="shared" si="1"/>
        <v>400000</v>
      </c>
    </row>
    <row r="39" spans="2:10" x14ac:dyDescent="0.25">
      <c r="B39" s="13" t="s">
        <v>50</v>
      </c>
      <c r="C39" s="13" t="s">
        <v>36</v>
      </c>
      <c r="D39" s="25">
        <v>15100000</v>
      </c>
      <c r="E39" s="25"/>
      <c r="F39" s="25">
        <f t="shared" si="0"/>
        <v>15100000</v>
      </c>
      <c r="G39" s="25"/>
      <c r="H39" s="25">
        <f t="shared" si="1"/>
        <v>15100000</v>
      </c>
    </row>
    <row r="40" spans="2:10" ht="35.25" customHeight="1" x14ac:dyDescent="0.25">
      <c r="B40" s="11" t="s">
        <v>37</v>
      </c>
      <c r="C40" s="11" t="s">
        <v>73</v>
      </c>
      <c r="D40" s="12">
        <f>SUM(D41:D42)</f>
        <v>43300000</v>
      </c>
      <c r="E40" s="12">
        <f>SUM(E41:E42)</f>
        <v>0</v>
      </c>
      <c r="F40" s="12">
        <f t="shared" si="0"/>
        <v>43300000</v>
      </c>
      <c r="G40" s="12">
        <f>SUM(G41:G42)</f>
        <v>0</v>
      </c>
      <c r="H40" s="12">
        <f t="shared" si="1"/>
        <v>43300000</v>
      </c>
    </row>
    <row r="41" spans="2:10" ht="26.25" customHeight="1" x14ac:dyDescent="0.25">
      <c r="B41" s="16" t="s">
        <v>161</v>
      </c>
      <c r="C41" s="27" t="s">
        <v>162</v>
      </c>
      <c r="D41" s="25">
        <v>19900000</v>
      </c>
      <c r="E41" s="25"/>
      <c r="F41" s="25">
        <f t="shared" si="0"/>
        <v>19900000</v>
      </c>
      <c r="G41" s="25"/>
      <c r="H41" s="25">
        <f t="shared" si="1"/>
        <v>19900000</v>
      </c>
      <c r="J41" s="6"/>
    </row>
    <row r="42" spans="2:10" x14ac:dyDescent="0.25">
      <c r="B42" s="16" t="s">
        <v>163</v>
      </c>
      <c r="C42" s="28" t="s">
        <v>164</v>
      </c>
      <c r="D42" s="25">
        <v>23400000</v>
      </c>
      <c r="E42" s="25"/>
      <c r="F42" s="25">
        <f t="shared" si="0"/>
        <v>23400000</v>
      </c>
      <c r="G42" s="25"/>
      <c r="H42" s="25">
        <f t="shared" si="1"/>
        <v>23400000</v>
      </c>
      <c r="J42" s="6"/>
    </row>
    <row r="43" spans="2:10" ht="35.25" customHeight="1" x14ac:dyDescent="0.25">
      <c r="B43" s="11" t="s">
        <v>38</v>
      </c>
      <c r="C43" s="11" t="s">
        <v>39</v>
      </c>
      <c r="D43" s="12">
        <f>SUM(D44,D45)</f>
        <v>75500000</v>
      </c>
      <c r="E43" s="12">
        <f>SUM(E44,E45)</f>
        <v>0</v>
      </c>
      <c r="F43" s="12">
        <f t="shared" si="0"/>
        <v>75500000</v>
      </c>
      <c r="G43" s="12">
        <f>SUM(G44,G45)</f>
        <v>0</v>
      </c>
      <c r="H43" s="12">
        <f t="shared" si="1"/>
        <v>75500000</v>
      </c>
    </row>
    <row r="44" spans="2:10" ht="97.5" customHeight="1" x14ac:dyDescent="0.25">
      <c r="B44" s="13" t="s">
        <v>40</v>
      </c>
      <c r="C44" s="13" t="s">
        <v>71</v>
      </c>
      <c r="D44" s="25">
        <v>75000000</v>
      </c>
      <c r="E44" s="25"/>
      <c r="F44" s="25">
        <f t="shared" si="0"/>
        <v>75000000</v>
      </c>
      <c r="G44" s="25"/>
      <c r="H44" s="25">
        <f t="shared" si="1"/>
        <v>75000000</v>
      </c>
    </row>
    <row r="45" spans="2:10" ht="65.25" customHeight="1" x14ac:dyDescent="0.25">
      <c r="B45" s="13" t="s">
        <v>41</v>
      </c>
      <c r="C45" s="13" t="s">
        <v>72</v>
      </c>
      <c r="D45" s="25">
        <v>500000</v>
      </c>
      <c r="E45" s="25"/>
      <c r="F45" s="25">
        <f t="shared" si="0"/>
        <v>500000</v>
      </c>
      <c r="G45" s="25"/>
      <c r="H45" s="25">
        <f t="shared" si="1"/>
        <v>500000</v>
      </c>
    </row>
    <row r="46" spans="2:10" ht="18.75" customHeight="1" x14ac:dyDescent="0.25">
      <c r="B46" s="11" t="s">
        <v>42</v>
      </c>
      <c r="C46" s="11" t="s">
        <v>43</v>
      </c>
      <c r="D46" s="21">
        <f>SUM(D47:D48)</f>
        <v>278252000</v>
      </c>
      <c r="E46" s="21">
        <f>SUM(E47:E48)</f>
        <v>0</v>
      </c>
      <c r="F46" s="21">
        <f t="shared" si="0"/>
        <v>278252000</v>
      </c>
      <c r="G46" s="21">
        <f>SUM(G47:G48)</f>
        <v>0</v>
      </c>
      <c r="H46" s="21">
        <f t="shared" si="1"/>
        <v>278252000</v>
      </c>
    </row>
    <row r="47" spans="2:10" ht="48.75" customHeight="1" x14ac:dyDescent="0.25">
      <c r="B47" s="13" t="s">
        <v>79</v>
      </c>
      <c r="C47" s="13" t="s">
        <v>80</v>
      </c>
      <c r="D47" s="25">
        <v>250000000</v>
      </c>
      <c r="E47" s="25"/>
      <c r="F47" s="25">
        <f t="shared" si="0"/>
        <v>250000000</v>
      </c>
      <c r="G47" s="25"/>
      <c r="H47" s="25">
        <f t="shared" si="1"/>
        <v>250000000</v>
      </c>
    </row>
    <row r="48" spans="2:10" ht="66" customHeight="1" x14ac:dyDescent="0.25">
      <c r="B48" s="13" t="s">
        <v>44</v>
      </c>
      <c r="C48" s="13" t="s">
        <v>45</v>
      </c>
      <c r="D48" s="26">
        <v>28252000</v>
      </c>
      <c r="E48" s="26"/>
      <c r="F48" s="26">
        <f t="shared" si="0"/>
        <v>28252000</v>
      </c>
      <c r="G48" s="26"/>
      <c r="H48" s="26">
        <f t="shared" si="1"/>
        <v>28252000</v>
      </c>
    </row>
    <row r="49" spans="1:8" ht="18" customHeight="1" x14ac:dyDescent="0.25">
      <c r="B49" s="11" t="s">
        <v>46</v>
      </c>
      <c r="C49" s="11" t="s">
        <v>47</v>
      </c>
      <c r="D49" s="21">
        <f>D50</f>
        <v>4500000</v>
      </c>
      <c r="E49" s="21">
        <f>E50</f>
        <v>0</v>
      </c>
      <c r="F49" s="21">
        <f t="shared" si="0"/>
        <v>4500000</v>
      </c>
      <c r="G49" s="21">
        <f>G50</f>
        <v>0</v>
      </c>
      <c r="H49" s="21">
        <f t="shared" si="1"/>
        <v>4500000</v>
      </c>
    </row>
    <row r="50" spans="1:8" ht="34.5" customHeight="1" x14ac:dyDescent="0.25">
      <c r="B50" s="13" t="s">
        <v>48</v>
      </c>
      <c r="C50" s="13" t="s">
        <v>49</v>
      </c>
      <c r="D50" s="25">
        <v>4500000</v>
      </c>
      <c r="E50" s="25"/>
      <c r="F50" s="25">
        <f t="shared" si="0"/>
        <v>4500000</v>
      </c>
      <c r="G50" s="25"/>
      <c r="H50" s="25">
        <f t="shared" si="1"/>
        <v>4500000</v>
      </c>
    </row>
    <row r="51" spans="1:8" ht="17.25" customHeight="1" x14ac:dyDescent="0.25">
      <c r="A51" s="5"/>
      <c r="B51" s="11" t="s">
        <v>81</v>
      </c>
      <c r="C51" s="11" t="s">
        <v>82</v>
      </c>
      <c r="D51" s="23">
        <f>SUM(D52)</f>
        <v>4966959427</v>
      </c>
      <c r="E51" s="23">
        <f>SUM(E52)</f>
        <v>0</v>
      </c>
      <c r="F51" s="23">
        <f>SUM(F52,F109)</f>
        <v>4966959427</v>
      </c>
      <c r="G51" s="23">
        <f>SUM(G52)</f>
        <v>522231183</v>
      </c>
      <c r="H51" s="23">
        <f>SUM(H52,H109)</f>
        <v>5489190610</v>
      </c>
    </row>
    <row r="52" spans="1:8" ht="35.25" customHeight="1" x14ac:dyDescent="0.25">
      <c r="A52" s="5"/>
      <c r="B52" s="11" t="s">
        <v>83</v>
      </c>
      <c r="C52" s="11" t="s">
        <v>84</v>
      </c>
      <c r="D52" s="21">
        <f>SUM(D53,D57,D74,D102,D109)</f>
        <v>4966959427</v>
      </c>
      <c r="E52" s="21">
        <f>SUM(E53,E57,E74,E102,E109)</f>
        <v>0</v>
      </c>
      <c r="F52" s="21">
        <f>SUM(F53,F57,F74,F102)</f>
        <v>4250410420</v>
      </c>
      <c r="G52" s="21">
        <f>SUM(G53,G57,G74,G102,G109)</f>
        <v>522231183</v>
      </c>
      <c r="H52" s="21">
        <f>SUM(H53,H57,H74,H102)</f>
        <v>4762653433</v>
      </c>
    </row>
    <row r="53" spans="1:8" ht="34.5" customHeight="1" x14ac:dyDescent="0.25">
      <c r="A53" s="5"/>
      <c r="B53" s="11" t="s">
        <v>85</v>
      </c>
      <c r="C53" s="11" t="s">
        <v>86</v>
      </c>
      <c r="D53" s="23">
        <f>D54+D55+D56</f>
        <v>903041500</v>
      </c>
      <c r="E53" s="23">
        <f>E54+E55+E56</f>
        <v>0</v>
      </c>
      <c r="F53" s="23">
        <f t="shared" si="0"/>
        <v>903041500</v>
      </c>
      <c r="G53" s="23">
        <f>G54+G55+G56</f>
        <v>0</v>
      </c>
      <c r="H53" s="23">
        <f t="shared" ref="H53:H113" si="2">F53+G53</f>
        <v>903041500</v>
      </c>
    </row>
    <row r="54" spans="1:8" ht="51" customHeight="1" x14ac:dyDescent="0.25">
      <c r="A54" s="5"/>
      <c r="B54" s="15" t="s">
        <v>87</v>
      </c>
      <c r="C54" s="15" t="s">
        <v>88</v>
      </c>
      <c r="D54" s="22">
        <v>64720400</v>
      </c>
      <c r="E54" s="22"/>
      <c r="F54" s="22">
        <f t="shared" si="0"/>
        <v>64720400</v>
      </c>
      <c r="G54" s="22"/>
      <c r="H54" s="22">
        <f t="shared" si="2"/>
        <v>64720400</v>
      </c>
    </row>
    <row r="55" spans="1:8" ht="50.25" customHeight="1" x14ac:dyDescent="0.25">
      <c r="A55" s="5"/>
      <c r="B55" s="15" t="s">
        <v>142</v>
      </c>
      <c r="C55" s="15" t="s">
        <v>89</v>
      </c>
      <c r="D55" s="14"/>
      <c r="E55" s="14"/>
      <c r="F55" s="14">
        <f t="shared" si="0"/>
        <v>0</v>
      </c>
      <c r="G55" s="14">
        <v>838321100</v>
      </c>
      <c r="H55" s="14">
        <f t="shared" si="2"/>
        <v>838321100</v>
      </c>
    </row>
    <row r="56" spans="1:8" ht="32.25" hidden="1" customHeight="1" x14ac:dyDescent="0.25">
      <c r="A56" s="5"/>
      <c r="B56" s="15" t="s">
        <v>143</v>
      </c>
      <c r="C56" s="15" t="s">
        <v>144</v>
      </c>
      <c r="D56" s="14">
        <f>63736000+774585100</f>
        <v>838321100</v>
      </c>
      <c r="E56" s="14"/>
      <c r="F56" s="14">
        <f t="shared" si="0"/>
        <v>838321100</v>
      </c>
      <c r="G56" s="14">
        <v>-838321100</v>
      </c>
      <c r="H56" s="14">
        <f t="shared" si="2"/>
        <v>0</v>
      </c>
    </row>
    <row r="57" spans="1:8" ht="49.5" customHeight="1" x14ac:dyDescent="0.25">
      <c r="A57" s="5"/>
      <c r="B57" s="11" t="s">
        <v>90</v>
      </c>
      <c r="C57" s="11" t="s">
        <v>91</v>
      </c>
      <c r="D57" s="17">
        <f>SUM(D58:D65)</f>
        <v>80748100</v>
      </c>
      <c r="E57" s="17">
        <f>SUM(E58:E65)</f>
        <v>0</v>
      </c>
      <c r="F57" s="17">
        <f t="shared" si="0"/>
        <v>80748100</v>
      </c>
      <c r="G57" s="17">
        <f>SUM(G58:G73)</f>
        <v>304072013</v>
      </c>
      <c r="H57" s="17">
        <f t="shared" si="2"/>
        <v>384820113</v>
      </c>
    </row>
    <row r="58" spans="1:8" ht="35.25" customHeight="1" x14ac:dyDescent="0.25">
      <c r="A58" s="5"/>
      <c r="B58" s="15" t="s">
        <v>92</v>
      </c>
      <c r="C58" s="15" t="s">
        <v>93</v>
      </c>
      <c r="D58" s="29">
        <v>37510500</v>
      </c>
      <c r="E58" s="29"/>
      <c r="F58" s="29">
        <f t="shared" si="0"/>
        <v>37510500</v>
      </c>
      <c r="G58" s="29"/>
      <c r="H58" s="29">
        <f t="shared" si="2"/>
        <v>37510500</v>
      </c>
    </row>
    <row r="59" spans="1:8" ht="51" customHeight="1" x14ac:dyDescent="0.25">
      <c r="A59" s="5"/>
      <c r="B59" s="15" t="s">
        <v>201</v>
      </c>
      <c r="C59" s="30" t="s">
        <v>202</v>
      </c>
      <c r="D59" s="29"/>
      <c r="E59" s="29"/>
      <c r="F59" s="29"/>
      <c r="G59" s="29">
        <v>19882700</v>
      </c>
      <c r="H59" s="29">
        <f t="shared" si="2"/>
        <v>19882700</v>
      </c>
    </row>
    <row r="60" spans="1:8" ht="33.75" customHeight="1" x14ac:dyDescent="0.25">
      <c r="A60" s="5"/>
      <c r="B60" s="15" t="s">
        <v>199</v>
      </c>
      <c r="C60" s="30" t="s">
        <v>200</v>
      </c>
      <c r="D60" s="29"/>
      <c r="E60" s="29"/>
      <c r="F60" s="29">
        <f t="shared" si="0"/>
        <v>0</v>
      </c>
      <c r="G60" s="29">
        <v>1600000</v>
      </c>
      <c r="H60" s="29">
        <f t="shared" si="2"/>
        <v>1600000</v>
      </c>
    </row>
    <row r="61" spans="1:8" ht="48.75" customHeight="1" x14ac:dyDescent="0.25">
      <c r="A61" s="5"/>
      <c r="B61" s="15" t="s">
        <v>130</v>
      </c>
      <c r="C61" s="43" t="s">
        <v>179</v>
      </c>
      <c r="D61" s="29">
        <v>9151100</v>
      </c>
      <c r="E61" s="29"/>
      <c r="F61" s="29">
        <f t="shared" si="0"/>
        <v>9151100</v>
      </c>
      <c r="G61" s="29"/>
      <c r="H61" s="29">
        <f t="shared" si="2"/>
        <v>9151100</v>
      </c>
    </row>
    <row r="62" spans="1:8" ht="64.5" customHeight="1" x14ac:dyDescent="0.25">
      <c r="A62" s="5"/>
      <c r="B62" s="15" t="s">
        <v>145</v>
      </c>
      <c r="C62" s="30" t="s">
        <v>146</v>
      </c>
      <c r="D62" s="29">
        <v>4836900</v>
      </c>
      <c r="E62" s="29"/>
      <c r="F62" s="29">
        <f t="shared" si="0"/>
        <v>4836900</v>
      </c>
      <c r="G62" s="29"/>
      <c r="H62" s="29">
        <f t="shared" si="2"/>
        <v>4836900</v>
      </c>
    </row>
    <row r="63" spans="1:8" ht="50.25" customHeight="1" x14ac:dyDescent="0.25">
      <c r="A63" s="5"/>
      <c r="B63" s="15" t="s">
        <v>147</v>
      </c>
      <c r="C63" s="30" t="s">
        <v>148</v>
      </c>
      <c r="D63" s="29">
        <v>5962300</v>
      </c>
      <c r="E63" s="29"/>
      <c r="F63" s="29">
        <f t="shared" si="0"/>
        <v>5962300</v>
      </c>
      <c r="G63" s="29"/>
      <c r="H63" s="29">
        <f t="shared" si="2"/>
        <v>5962300</v>
      </c>
    </row>
    <row r="64" spans="1:8" ht="100.5" customHeight="1" x14ac:dyDescent="0.25">
      <c r="A64" s="5"/>
      <c r="B64" s="15" t="s">
        <v>131</v>
      </c>
      <c r="C64" s="44" t="s">
        <v>132</v>
      </c>
      <c r="D64" s="42"/>
      <c r="E64" s="29"/>
      <c r="F64" s="29">
        <f>D64+E64</f>
        <v>0</v>
      </c>
      <c r="G64" s="29">
        <v>105789000</v>
      </c>
      <c r="H64" s="29">
        <f>F64+G64</f>
        <v>105789000</v>
      </c>
    </row>
    <row r="65" spans="1:8" ht="93" customHeight="1" x14ac:dyDescent="0.25">
      <c r="A65" s="5"/>
      <c r="B65" s="15" t="s">
        <v>149</v>
      </c>
      <c r="C65" s="30" t="s">
        <v>150</v>
      </c>
      <c r="D65" s="29">
        <v>23287300</v>
      </c>
      <c r="E65" s="29"/>
      <c r="F65" s="29">
        <f t="shared" si="0"/>
        <v>23287300</v>
      </c>
      <c r="G65" s="29">
        <v>1122600</v>
      </c>
      <c r="H65" s="29">
        <f t="shared" si="2"/>
        <v>24409900</v>
      </c>
    </row>
    <row r="66" spans="1:8" ht="82.5" customHeight="1" x14ac:dyDescent="0.25">
      <c r="A66" s="5"/>
      <c r="B66" s="15" t="s">
        <v>209</v>
      </c>
      <c r="C66" s="30" t="s">
        <v>210</v>
      </c>
      <c r="D66" s="29"/>
      <c r="E66" s="29"/>
      <c r="F66" s="29"/>
      <c r="G66" s="29">
        <v>13254500</v>
      </c>
      <c r="H66" s="29">
        <f t="shared" si="2"/>
        <v>13254500</v>
      </c>
    </row>
    <row r="67" spans="1:8" ht="97.5" customHeight="1" x14ac:dyDescent="0.25">
      <c r="A67" s="5"/>
      <c r="B67" s="15" t="s">
        <v>183</v>
      </c>
      <c r="C67" s="30" t="s">
        <v>188</v>
      </c>
      <c r="D67" s="29"/>
      <c r="E67" s="29"/>
      <c r="F67" s="29"/>
      <c r="G67" s="29">
        <v>1362100</v>
      </c>
      <c r="H67" s="29">
        <f t="shared" si="2"/>
        <v>1362100</v>
      </c>
    </row>
    <row r="68" spans="1:8" ht="64.5" customHeight="1" x14ac:dyDescent="0.25">
      <c r="A68" s="5"/>
      <c r="B68" s="31" t="s">
        <v>184</v>
      </c>
      <c r="C68" s="30" t="s">
        <v>189</v>
      </c>
      <c r="D68" s="29"/>
      <c r="E68" s="29"/>
      <c r="F68" s="29"/>
      <c r="G68" s="29">
        <v>54592900</v>
      </c>
      <c r="H68" s="29">
        <f t="shared" si="2"/>
        <v>54592900</v>
      </c>
    </row>
    <row r="69" spans="1:8" ht="51" customHeight="1" x14ac:dyDescent="0.25">
      <c r="A69" s="5"/>
      <c r="B69" s="15" t="s">
        <v>185</v>
      </c>
      <c r="C69" s="30" t="s">
        <v>190</v>
      </c>
      <c r="D69" s="29"/>
      <c r="E69" s="29"/>
      <c r="F69" s="29"/>
      <c r="G69" s="29">
        <v>40521100</v>
      </c>
      <c r="H69" s="29">
        <f t="shared" si="2"/>
        <v>40521100</v>
      </c>
    </row>
    <row r="70" spans="1:8" ht="83.25" customHeight="1" x14ac:dyDescent="0.25">
      <c r="A70" s="5"/>
      <c r="B70" s="15" t="s">
        <v>186</v>
      </c>
      <c r="C70" s="30" t="s">
        <v>191</v>
      </c>
      <c r="D70" s="29"/>
      <c r="E70" s="29"/>
      <c r="F70" s="29"/>
      <c r="G70" s="29">
        <v>64480000</v>
      </c>
      <c r="H70" s="29">
        <f t="shared" si="2"/>
        <v>64480000</v>
      </c>
    </row>
    <row r="71" spans="1:8" ht="97.5" customHeight="1" x14ac:dyDescent="0.25">
      <c r="A71" s="5"/>
      <c r="B71" s="15" t="s">
        <v>187</v>
      </c>
      <c r="C71" s="30" t="s">
        <v>192</v>
      </c>
      <c r="D71" s="29"/>
      <c r="E71" s="29"/>
      <c r="F71" s="29"/>
      <c r="G71" s="29">
        <v>1387700</v>
      </c>
      <c r="H71" s="29">
        <f t="shared" si="2"/>
        <v>1387700</v>
      </c>
    </row>
    <row r="72" spans="1:8" ht="67.5" customHeight="1" x14ac:dyDescent="0.25">
      <c r="A72" s="5"/>
      <c r="B72" s="15" t="s">
        <v>195</v>
      </c>
      <c r="C72" s="30" t="s">
        <v>196</v>
      </c>
      <c r="D72" s="29"/>
      <c r="E72" s="29"/>
      <c r="F72" s="29"/>
      <c r="G72" s="29">
        <v>40167</v>
      </c>
      <c r="H72" s="29">
        <f t="shared" si="2"/>
        <v>40167</v>
      </c>
    </row>
    <row r="73" spans="1:8" ht="81" customHeight="1" x14ac:dyDescent="0.25">
      <c r="A73" s="5"/>
      <c r="B73" s="15" t="s">
        <v>197</v>
      </c>
      <c r="C73" s="30" t="s">
        <v>198</v>
      </c>
      <c r="D73" s="29"/>
      <c r="E73" s="29"/>
      <c r="F73" s="29"/>
      <c r="G73" s="29">
        <f>15000+24246</f>
        <v>39246</v>
      </c>
      <c r="H73" s="29">
        <f t="shared" si="2"/>
        <v>39246</v>
      </c>
    </row>
    <row r="74" spans="1:8" ht="35.25" customHeight="1" x14ac:dyDescent="0.25">
      <c r="A74" s="5"/>
      <c r="B74" s="11" t="s">
        <v>94</v>
      </c>
      <c r="C74" s="11" t="s">
        <v>95</v>
      </c>
      <c r="D74" s="12">
        <f>SUM(D75:D101)</f>
        <v>3108074100</v>
      </c>
      <c r="E74" s="12">
        <f>SUM(E75:E101)</f>
        <v>0</v>
      </c>
      <c r="F74" s="12">
        <f t="shared" si="0"/>
        <v>3108074100</v>
      </c>
      <c r="G74" s="12">
        <f>SUM(G75:G101)</f>
        <v>195779000</v>
      </c>
      <c r="H74" s="12">
        <f t="shared" si="2"/>
        <v>3303853100</v>
      </c>
    </row>
    <row r="75" spans="1:8" ht="51" customHeight="1" x14ac:dyDescent="0.25">
      <c r="A75" s="5"/>
      <c r="B75" s="15" t="s">
        <v>96</v>
      </c>
      <c r="C75" s="15" t="s">
        <v>97</v>
      </c>
      <c r="D75" s="29">
        <v>1223168100</v>
      </c>
      <c r="E75" s="29"/>
      <c r="F75" s="29">
        <f t="shared" si="0"/>
        <v>1223168100</v>
      </c>
      <c r="G75" s="29"/>
      <c r="H75" s="29">
        <f t="shared" si="2"/>
        <v>1223168100</v>
      </c>
    </row>
    <row r="76" spans="1:8" ht="51.75" hidden="1" customHeight="1" x14ac:dyDescent="0.25">
      <c r="A76" s="5"/>
      <c r="B76" s="15" t="s">
        <v>98</v>
      </c>
      <c r="C76" s="15" t="s">
        <v>99</v>
      </c>
      <c r="D76" s="29"/>
      <c r="E76" s="29"/>
      <c r="F76" s="29">
        <f t="shared" si="0"/>
        <v>0</v>
      </c>
      <c r="G76" s="29"/>
      <c r="H76" s="29">
        <f t="shared" si="2"/>
        <v>0</v>
      </c>
    </row>
    <row r="77" spans="1:8" ht="98.25" customHeight="1" x14ac:dyDescent="0.25">
      <c r="A77" s="5"/>
      <c r="B77" s="15" t="s">
        <v>100</v>
      </c>
      <c r="C77" s="15" t="s">
        <v>167</v>
      </c>
      <c r="D77" s="32">
        <v>93648800</v>
      </c>
      <c r="E77" s="32"/>
      <c r="F77" s="32">
        <f t="shared" si="0"/>
        <v>93648800</v>
      </c>
      <c r="G77" s="32"/>
      <c r="H77" s="32">
        <f t="shared" si="2"/>
        <v>93648800</v>
      </c>
    </row>
    <row r="78" spans="1:8" ht="50.25" hidden="1" customHeight="1" x14ac:dyDescent="0.25">
      <c r="A78" s="5"/>
      <c r="B78" s="15" t="s">
        <v>101</v>
      </c>
      <c r="C78" s="15" t="s">
        <v>102</v>
      </c>
      <c r="D78" s="29"/>
      <c r="E78" s="29"/>
      <c r="F78" s="29">
        <f t="shared" si="0"/>
        <v>0</v>
      </c>
      <c r="G78" s="29"/>
      <c r="H78" s="29">
        <f t="shared" si="2"/>
        <v>0</v>
      </c>
    </row>
    <row r="79" spans="1:8" ht="50.25" hidden="1" customHeight="1" x14ac:dyDescent="0.25">
      <c r="A79" s="5"/>
      <c r="B79" s="15" t="s">
        <v>103</v>
      </c>
      <c r="C79" s="15" t="s">
        <v>104</v>
      </c>
      <c r="D79" s="29"/>
      <c r="E79" s="29"/>
      <c r="F79" s="29">
        <f t="shared" si="0"/>
        <v>0</v>
      </c>
      <c r="G79" s="29"/>
      <c r="H79" s="29">
        <f t="shared" si="2"/>
        <v>0</v>
      </c>
    </row>
    <row r="80" spans="1:8" ht="95.25" hidden="1" customHeight="1" x14ac:dyDescent="0.25">
      <c r="A80" s="5"/>
      <c r="B80" s="15" t="s">
        <v>181</v>
      </c>
      <c r="C80" s="33" t="s">
        <v>160</v>
      </c>
      <c r="D80" s="29">
        <v>264054600</v>
      </c>
      <c r="E80" s="29"/>
      <c r="F80" s="29">
        <f t="shared" si="0"/>
        <v>264054600</v>
      </c>
      <c r="G80" s="29">
        <v>-264054600</v>
      </c>
      <c r="H80" s="29">
        <f t="shared" si="2"/>
        <v>0</v>
      </c>
    </row>
    <row r="81" spans="1:8" ht="97.5" hidden="1" customHeight="1" x14ac:dyDescent="0.25">
      <c r="A81" s="5"/>
      <c r="B81" s="15" t="s">
        <v>182</v>
      </c>
      <c r="C81" s="34" t="s">
        <v>168</v>
      </c>
      <c r="D81" s="29">
        <v>30539300</v>
      </c>
      <c r="E81" s="29"/>
      <c r="F81" s="29">
        <f t="shared" si="0"/>
        <v>30539300</v>
      </c>
      <c r="G81" s="29">
        <v>-30539300</v>
      </c>
      <c r="H81" s="29">
        <f t="shared" si="2"/>
        <v>0</v>
      </c>
    </row>
    <row r="82" spans="1:8" ht="204" hidden="1" customHeight="1" x14ac:dyDescent="0.25">
      <c r="A82" s="5"/>
      <c r="B82" s="15" t="s">
        <v>105</v>
      </c>
      <c r="C82" s="15" t="s">
        <v>128</v>
      </c>
      <c r="D82" s="29"/>
      <c r="E82" s="29"/>
      <c r="F82" s="29">
        <f t="shared" si="0"/>
        <v>0</v>
      </c>
      <c r="G82" s="29"/>
      <c r="H82" s="29">
        <f t="shared" si="2"/>
        <v>0</v>
      </c>
    </row>
    <row r="83" spans="1:8" ht="81" customHeight="1" x14ac:dyDescent="0.25">
      <c r="A83" s="5"/>
      <c r="B83" s="15" t="s">
        <v>106</v>
      </c>
      <c r="C83" s="15" t="s">
        <v>169</v>
      </c>
      <c r="D83" s="29">
        <v>158000</v>
      </c>
      <c r="E83" s="29"/>
      <c r="F83" s="29">
        <f t="shared" si="0"/>
        <v>158000</v>
      </c>
      <c r="G83" s="29"/>
      <c r="H83" s="29">
        <f t="shared" si="2"/>
        <v>158000</v>
      </c>
    </row>
    <row r="84" spans="1:8" ht="84.75" customHeight="1" x14ac:dyDescent="0.25">
      <c r="A84" s="5"/>
      <c r="B84" s="15" t="s">
        <v>107</v>
      </c>
      <c r="C84" s="15" t="s">
        <v>170</v>
      </c>
      <c r="D84" s="29">
        <v>1457700</v>
      </c>
      <c r="E84" s="29"/>
      <c r="F84" s="29">
        <f t="shared" ref="F84:F113" si="3">D84+E84</f>
        <v>1457700</v>
      </c>
      <c r="G84" s="29"/>
      <c r="H84" s="29">
        <f t="shared" si="2"/>
        <v>1457700</v>
      </c>
    </row>
    <row r="85" spans="1:8" ht="66.75" customHeight="1" x14ac:dyDescent="0.25">
      <c r="A85" s="5"/>
      <c r="B85" s="15" t="s">
        <v>108</v>
      </c>
      <c r="C85" s="15" t="s">
        <v>109</v>
      </c>
      <c r="D85" s="29">
        <v>14001000</v>
      </c>
      <c r="E85" s="29"/>
      <c r="F85" s="29">
        <f t="shared" si="3"/>
        <v>14001000</v>
      </c>
      <c r="G85" s="29"/>
      <c r="H85" s="29">
        <f t="shared" si="2"/>
        <v>14001000</v>
      </c>
    </row>
    <row r="86" spans="1:8" ht="116.25" hidden="1" customHeight="1" x14ac:dyDescent="0.25">
      <c r="A86" s="5"/>
      <c r="B86" s="15" t="s">
        <v>151</v>
      </c>
      <c r="C86" s="35" t="s">
        <v>152</v>
      </c>
      <c r="D86" s="29">
        <v>1000</v>
      </c>
      <c r="E86" s="29"/>
      <c r="F86" s="29">
        <f t="shared" si="3"/>
        <v>1000</v>
      </c>
      <c r="G86" s="29">
        <v>-1000</v>
      </c>
      <c r="H86" s="29">
        <f t="shared" si="2"/>
        <v>0</v>
      </c>
    </row>
    <row r="87" spans="1:8" ht="101.25" hidden="1" customHeight="1" x14ac:dyDescent="0.25">
      <c r="A87" s="5"/>
      <c r="B87" s="15" t="s">
        <v>153</v>
      </c>
      <c r="C87" s="34" t="s">
        <v>154</v>
      </c>
      <c r="D87" s="29">
        <v>4900</v>
      </c>
      <c r="E87" s="29"/>
      <c r="F87" s="29">
        <f t="shared" si="3"/>
        <v>4900</v>
      </c>
      <c r="G87" s="29">
        <v>-4900</v>
      </c>
      <c r="H87" s="29">
        <f t="shared" si="2"/>
        <v>0</v>
      </c>
    </row>
    <row r="88" spans="1:8" ht="52.5" customHeight="1" x14ac:dyDescent="0.25">
      <c r="A88" s="5"/>
      <c r="B88" s="15" t="s">
        <v>110</v>
      </c>
      <c r="C88" s="35" t="s">
        <v>111</v>
      </c>
      <c r="D88" s="29"/>
      <c r="E88" s="29"/>
      <c r="F88" s="29">
        <f t="shared" si="3"/>
        <v>0</v>
      </c>
      <c r="G88" s="36">
        <v>178908400</v>
      </c>
      <c r="H88" s="29">
        <f t="shared" si="2"/>
        <v>178908400</v>
      </c>
    </row>
    <row r="89" spans="1:8" ht="50.25" customHeight="1" x14ac:dyDescent="0.25">
      <c r="A89" s="5"/>
      <c r="B89" s="15" t="s">
        <v>112</v>
      </c>
      <c r="C89" s="35" t="s">
        <v>113</v>
      </c>
      <c r="D89" s="29"/>
      <c r="E89" s="29"/>
      <c r="F89" s="29">
        <f t="shared" si="3"/>
        <v>0</v>
      </c>
      <c r="G89" s="36">
        <v>10053600</v>
      </c>
      <c r="H89" s="29">
        <f t="shared" si="2"/>
        <v>10053600</v>
      </c>
    </row>
    <row r="90" spans="1:8" ht="64.5" customHeight="1" x14ac:dyDescent="0.25">
      <c r="A90" s="5"/>
      <c r="B90" s="15" t="s">
        <v>180</v>
      </c>
      <c r="C90" s="15" t="s">
        <v>114</v>
      </c>
      <c r="D90" s="29">
        <v>11552500</v>
      </c>
      <c r="E90" s="29"/>
      <c r="F90" s="29">
        <f t="shared" si="3"/>
        <v>11552500</v>
      </c>
      <c r="G90" s="29"/>
      <c r="H90" s="29">
        <f t="shared" si="2"/>
        <v>11552500</v>
      </c>
    </row>
    <row r="91" spans="1:8" ht="69.75" customHeight="1" x14ac:dyDescent="0.25">
      <c r="A91" s="5"/>
      <c r="B91" s="15" t="s">
        <v>115</v>
      </c>
      <c r="C91" s="15" t="s">
        <v>171</v>
      </c>
      <c r="D91" s="29">
        <v>464397000</v>
      </c>
      <c r="E91" s="29"/>
      <c r="F91" s="29">
        <f t="shared" si="3"/>
        <v>464397000</v>
      </c>
      <c r="G91" s="29"/>
      <c r="H91" s="29">
        <f t="shared" si="2"/>
        <v>464397000</v>
      </c>
    </row>
    <row r="92" spans="1:8" ht="80.25" hidden="1" customHeight="1" x14ac:dyDescent="0.25">
      <c r="A92" s="5"/>
      <c r="B92" s="15" t="s">
        <v>116</v>
      </c>
      <c r="C92" s="15" t="s">
        <v>117</v>
      </c>
      <c r="D92" s="29"/>
      <c r="E92" s="29"/>
      <c r="F92" s="29">
        <f t="shared" si="3"/>
        <v>0</v>
      </c>
      <c r="G92" s="29"/>
      <c r="H92" s="29">
        <f t="shared" si="2"/>
        <v>0</v>
      </c>
    </row>
    <row r="93" spans="1:8" ht="112.5" hidden="1" customHeight="1" x14ac:dyDescent="0.25">
      <c r="A93" s="5"/>
      <c r="B93" s="15" t="s">
        <v>118</v>
      </c>
      <c r="C93" s="15" t="s">
        <v>127</v>
      </c>
      <c r="D93" s="29"/>
      <c r="E93" s="29"/>
      <c r="F93" s="29">
        <f t="shared" si="3"/>
        <v>0</v>
      </c>
      <c r="G93" s="29"/>
      <c r="H93" s="29">
        <f t="shared" si="2"/>
        <v>0</v>
      </c>
    </row>
    <row r="94" spans="1:8" ht="114" customHeight="1" x14ac:dyDescent="0.25">
      <c r="A94" s="5"/>
      <c r="B94" s="15" t="s">
        <v>119</v>
      </c>
      <c r="C94" s="15" t="s">
        <v>165</v>
      </c>
      <c r="D94" s="29">
        <v>15801500</v>
      </c>
      <c r="E94" s="29"/>
      <c r="F94" s="29">
        <f t="shared" si="3"/>
        <v>15801500</v>
      </c>
      <c r="G94" s="29"/>
      <c r="H94" s="29">
        <f t="shared" si="2"/>
        <v>15801500</v>
      </c>
    </row>
    <row r="95" spans="1:8" ht="66" hidden="1" customHeight="1" x14ac:dyDescent="0.25">
      <c r="A95" s="5"/>
      <c r="B95" s="15" t="s">
        <v>120</v>
      </c>
      <c r="C95" s="15" t="s">
        <v>129</v>
      </c>
      <c r="D95" s="29"/>
      <c r="E95" s="29"/>
      <c r="F95" s="29">
        <f t="shared" si="3"/>
        <v>0</v>
      </c>
      <c r="G95" s="29"/>
      <c r="H95" s="29">
        <f t="shared" si="2"/>
        <v>0</v>
      </c>
    </row>
    <row r="96" spans="1:8" ht="144" customHeight="1" x14ac:dyDescent="0.25">
      <c r="A96" s="5"/>
      <c r="B96" s="15" t="s">
        <v>155</v>
      </c>
      <c r="C96" s="15" t="s">
        <v>156</v>
      </c>
      <c r="D96" s="29">
        <v>632008400</v>
      </c>
      <c r="E96" s="29"/>
      <c r="F96" s="29">
        <f t="shared" si="3"/>
        <v>632008400</v>
      </c>
      <c r="G96" s="29"/>
      <c r="H96" s="29">
        <f t="shared" si="2"/>
        <v>632008400</v>
      </c>
    </row>
    <row r="97" spans="1:8" ht="114" customHeight="1" x14ac:dyDescent="0.25">
      <c r="A97" s="5"/>
      <c r="B97" s="15" t="s">
        <v>203</v>
      </c>
      <c r="C97" s="15" t="s">
        <v>213</v>
      </c>
      <c r="D97" s="29"/>
      <c r="E97" s="29"/>
      <c r="F97" s="29">
        <f t="shared" si="3"/>
        <v>0</v>
      </c>
      <c r="G97" s="29">
        <v>182385900</v>
      </c>
      <c r="H97" s="29">
        <f t="shared" si="2"/>
        <v>182385900</v>
      </c>
    </row>
    <row r="98" spans="1:8" ht="131.25" customHeight="1" x14ac:dyDescent="0.25">
      <c r="A98" s="5"/>
      <c r="B98" s="15" t="s">
        <v>121</v>
      </c>
      <c r="C98" s="15" t="s">
        <v>178</v>
      </c>
      <c r="D98" s="29">
        <v>66656800</v>
      </c>
      <c r="E98" s="29"/>
      <c r="F98" s="29">
        <f t="shared" si="3"/>
        <v>66656800</v>
      </c>
      <c r="G98" s="29"/>
      <c r="H98" s="29">
        <f t="shared" si="2"/>
        <v>66656800</v>
      </c>
    </row>
    <row r="99" spans="1:8" ht="114" customHeight="1" x14ac:dyDescent="0.25">
      <c r="A99" s="5"/>
      <c r="B99" s="15" t="s">
        <v>122</v>
      </c>
      <c r="C99" s="15" t="s">
        <v>177</v>
      </c>
      <c r="D99" s="29">
        <v>27343300</v>
      </c>
      <c r="E99" s="29"/>
      <c r="F99" s="29">
        <f t="shared" si="3"/>
        <v>27343300</v>
      </c>
      <c r="G99" s="29"/>
      <c r="H99" s="29">
        <f t="shared" si="2"/>
        <v>27343300</v>
      </c>
    </row>
    <row r="100" spans="1:8" ht="131.25" customHeight="1" x14ac:dyDescent="0.25">
      <c r="A100" s="5"/>
      <c r="B100" s="15" t="s">
        <v>204</v>
      </c>
      <c r="C100" s="15" t="s">
        <v>205</v>
      </c>
      <c r="D100" s="36"/>
      <c r="E100" s="36"/>
      <c r="F100" s="36">
        <f t="shared" si="3"/>
        <v>0</v>
      </c>
      <c r="G100" s="36">
        <v>294599800</v>
      </c>
      <c r="H100" s="36">
        <f t="shared" si="2"/>
        <v>294599800</v>
      </c>
    </row>
    <row r="101" spans="1:8" ht="33.75" customHeight="1" x14ac:dyDescent="0.25">
      <c r="A101" s="5"/>
      <c r="B101" s="15" t="s">
        <v>141</v>
      </c>
      <c r="C101" s="15" t="s">
        <v>214</v>
      </c>
      <c r="D101" s="29">
        <f>175764900+87310400+205900</f>
        <v>263281200</v>
      </c>
      <c r="E101" s="29"/>
      <c r="F101" s="29">
        <f t="shared" si="3"/>
        <v>263281200</v>
      </c>
      <c r="G101" s="29">
        <v>-175568900</v>
      </c>
      <c r="H101" s="29">
        <f t="shared" si="2"/>
        <v>87712300</v>
      </c>
    </row>
    <row r="102" spans="1:8" ht="18" customHeight="1" x14ac:dyDescent="0.25">
      <c r="A102" s="5"/>
      <c r="B102" s="18" t="s">
        <v>123</v>
      </c>
      <c r="C102" s="18" t="s">
        <v>124</v>
      </c>
      <c r="D102" s="17">
        <f>SUM(D103:D108)</f>
        <v>158546720</v>
      </c>
      <c r="E102" s="17">
        <f>SUM(E103:E108)</f>
        <v>0</v>
      </c>
      <c r="F102" s="17">
        <f t="shared" si="3"/>
        <v>158546720</v>
      </c>
      <c r="G102" s="17">
        <f>SUM(G103:G108)</f>
        <v>12392000</v>
      </c>
      <c r="H102" s="17">
        <f t="shared" si="2"/>
        <v>170938720</v>
      </c>
    </row>
    <row r="103" spans="1:8" ht="66.75" customHeight="1" x14ac:dyDescent="0.25">
      <c r="A103" s="5"/>
      <c r="B103" s="15" t="s">
        <v>172</v>
      </c>
      <c r="C103" s="15" t="s">
        <v>125</v>
      </c>
      <c r="D103" s="29">
        <v>7940400</v>
      </c>
      <c r="E103" s="29"/>
      <c r="F103" s="29">
        <f t="shared" si="3"/>
        <v>7940400</v>
      </c>
      <c r="G103" s="29"/>
      <c r="H103" s="29">
        <f t="shared" si="2"/>
        <v>7940400</v>
      </c>
    </row>
    <row r="104" spans="1:8" ht="66.75" customHeight="1" x14ac:dyDescent="0.25">
      <c r="A104" s="5"/>
      <c r="B104" s="15" t="s">
        <v>173</v>
      </c>
      <c r="C104" s="15" t="s">
        <v>126</v>
      </c>
      <c r="D104" s="29">
        <f>2844176+140844</f>
        <v>2985020</v>
      </c>
      <c r="E104" s="29"/>
      <c r="F104" s="29">
        <f t="shared" si="3"/>
        <v>2985020</v>
      </c>
      <c r="G104" s="29"/>
      <c r="H104" s="29">
        <f t="shared" si="2"/>
        <v>2985020</v>
      </c>
    </row>
    <row r="105" spans="1:8" ht="97.5" customHeight="1" x14ac:dyDescent="0.25">
      <c r="A105" s="5"/>
      <c r="B105" s="19" t="s">
        <v>157</v>
      </c>
      <c r="C105" s="15" t="s">
        <v>175</v>
      </c>
      <c r="D105" s="29">
        <v>93176100</v>
      </c>
      <c r="E105" s="29"/>
      <c r="F105" s="29">
        <f t="shared" si="3"/>
        <v>93176100</v>
      </c>
      <c r="G105" s="29"/>
      <c r="H105" s="29">
        <f t="shared" si="2"/>
        <v>93176100</v>
      </c>
    </row>
    <row r="106" spans="1:8" ht="146.25" customHeight="1" x14ac:dyDescent="0.25">
      <c r="A106" s="5"/>
      <c r="B106" s="15" t="s">
        <v>206</v>
      </c>
      <c r="C106" s="15" t="s">
        <v>215</v>
      </c>
      <c r="D106" s="29"/>
      <c r="E106" s="29"/>
      <c r="F106" s="29">
        <f t="shared" si="3"/>
        <v>0</v>
      </c>
      <c r="G106" s="29">
        <v>1392000</v>
      </c>
      <c r="H106" s="29">
        <f t="shared" si="2"/>
        <v>1392000</v>
      </c>
    </row>
    <row r="107" spans="1:8" ht="64.5" customHeight="1" x14ac:dyDescent="0.25">
      <c r="A107" s="5"/>
      <c r="B107" s="19" t="s">
        <v>207</v>
      </c>
      <c r="C107" s="15" t="s">
        <v>208</v>
      </c>
      <c r="D107" s="29"/>
      <c r="E107" s="29"/>
      <c r="F107" s="29"/>
      <c r="G107" s="29">
        <v>11000000</v>
      </c>
      <c r="H107" s="29">
        <f t="shared" si="2"/>
        <v>11000000</v>
      </c>
    </row>
    <row r="108" spans="1:8" ht="99" customHeight="1" x14ac:dyDescent="0.25">
      <c r="A108" s="5"/>
      <c r="B108" s="15" t="s">
        <v>158</v>
      </c>
      <c r="C108" s="15" t="s">
        <v>159</v>
      </c>
      <c r="D108" s="29">
        <v>54445200</v>
      </c>
      <c r="E108" s="29"/>
      <c r="F108" s="29">
        <f t="shared" si="3"/>
        <v>54445200</v>
      </c>
      <c r="G108" s="29"/>
      <c r="H108" s="29">
        <f t="shared" si="2"/>
        <v>54445200</v>
      </c>
    </row>
    <row r="109" spans="1:8" ht="48.75" customHeight="1" x14ac:dyDescent="0.25">
      <c r="A109" s="5"/>
      <c r="B109" s="18" t="s">
        <v>136</v>
      </c>
      <c r="C109" s="18" t="s">
        <v>137</v>
      </c>
      <c r="D109" s="37">
        <f>SUM(D110:D112)</f>
        <v>716549007</v>
      </c>
      <c r="E109" s="37">
        <f>SUM(E110:E112)</f>
        <v>0</v>
      </c>
      <c r="F109" s="37">
        <f t="shared" si="3"/>
        <v>716549007</v>
      </c>
      <c r="G109" s="37">
        <f>SUM(G110:G112)</f>
        <v>9988170</v>
      </c>
      <c r="H109" s="37">
        <f t="shared" si="2"/>
        <v>726537177</v>
      </c>
    </row>
    <row r="110" spans="1:8" ht="96.75" customHeight="1" x14ac:dyDescent="0.25">
      <c r="A110" s="5"/>
      <c r="B110" s="15" t="s">
        <v>140</v>
      </c>
      <c r="C110" s="38" t="s">
        <v>174</v>
      </c>
      <c r="D110" s="39">
        <v>73688042</v>
      </c>
      <c r="E110" s="39"/>
      <c r="F110" s="39">
        <f t="shared" si="3"/>
        <v>73688042</v>
      </c>
      <c r="G110" s="39"/>
      <c r="H110" s="39">
        <f t="shared" si="2"/>
        <v>73688042</v>
      </c>
    </row>
    <row r="111" spans="1:8" ht="96.75" customHeight="1" x14ac:dyDescent="0.25">
      <c r="A111" s="5"/>
      <c r="B111" s="15" t="s">
        <v>193</v>
      </c>
      <c r="C111" s="38" t="s">
        <v>194</v>
      </c>
      <c r="D111" s="39"/>
      <c r="E111" s="39"/>
      <c r="F111" s="39"/>
      <c r="G111" s="40">
        <f>9988170</f>
        <v>9988170</v>
      </c>
      <c r="H111" s="39">
        <f t="shared" si="2"/>
        <v>9988170</v>
      </c>
    </row>
    <row r="112" spans="1:8" ht="129.75" customHeight="1" x14ac:dyDescent="0.25">
      <c r="A112" s="5"/>
      <c r="B112" s="41" t="s">
        <v>138</v>
      </c>
      <c r="C112" s="41" t="s">
        <v>139</v>
      </c>
      <c r="D112" s="29">
        <v>642860965</v>
      </c>
      <c r="E112" s="29"/>
      <c r="F112" s="29">
        <f t="shared" si="3"/>
        <v>642860965</v>
      </c>
      <c r="G112" s="29"/>
      <c r="H112" s="29">
        <f t="shared" si="2"/>
        <v>642860965</v>
      </c>
    </row>
    <row r="113" spans="1:8" ht="19.5" customHeight="1" x14ac:dyDescent="0.25">
      <c r="A113" s="5"/>
      <c r="B113" s="45" t="s">
        <v>166</v>
      </c>
      <c r="C113" s="46"/>
      <c r="D113" s="17">
        <f>SUM(D10,D51)</f>
        <v>49865677427</v>
      </c>
      <c r="E113" s="17">
        <f>SUM(E10,E51)</f>
        <v>1750200000</v>
      </c>
      <c r="F113" s="17">
        <f t="shared" si="3"/>
        <v>51615877427</v>
      </c>
      <c r="G113" s="17">
        <f>SUM(G10,G51)</f>
        <v>522231183</v>
      </c>
      <c r="H113" s="17">
        <f t="shared" si="2"/>
        <v>52138108610</v>
      </c>
    </row>
  </sheetData>
  <mergeCells count="6">
    <mergeCell ref="B113:C113"/>
    <mergeCell ref="B1:H1"/>
    <mergeCell ref="B2:H2"/>
    <mergeCell ref="B3:H3"/>
    <mergeCell ref="B5:H5"/>
    <mergeCell ref="B6:H6"/>
  </mergeCells>
  <phoneticPr fontId="0" type="noConversion"/>
  <printOptions horizontalCentered="1"/>
  <pageMargins left="0.62992125984251968" right="0" top="0.86614173228346458" bottom="0.55118110236220474" header="0.15748031496062992" footer="0.15748031496062992"/>
  <pageSetup paperSize="9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Департамент финансов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Марина В. Рачкова</dc:creator>
  <cp:lastModifiedBy>user</cp:lastModifiedBy>
  <cp:lastPrinted>2014-03-11T05:28:15Z</cp:lastPrinted>
  <dcterms:created xsi:type="dcterms:W3CDTF">2010-10-13T08:18:32Z</dcterms:created>
  <dcterms:modified xsi:type="dcterms:W3CDTF">2014-03-28T09:45:50Z</dcterms:modified>
</cp:coreProperties>
</file>