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360" yWindow="660" windowWidth="14925" windowHeight="1638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Лист2!$13:$13</definedName>
    <definedName name="_xlnm.Print_Area" localSheetId="0">закон!$A$2:$C$53</definedName>
    <definedName name="_xlnm.Print_Area" localSheetId="1">Лист2!$A$1:$O$43</definedName>
  </definedNames>
  <calcPr calcId="145621"/>
</workbook>
</file>

<file path=xl/calcChain.xml><?xml version="1.0" encoding="utf-8"?>
<calcChain xmlns="http://schemas.openxmlformats.org/spreadsheetml/2006/main">
  <c r="N42" i="2" l="1"/>
  <c r="N41" i="2"/>
  <c r="G42" i="2"/>
  <c r="G41" i="2"/>
  <c r="N22" i="2" l="1"/>
  <c r="N21" i="2"/>
  <c r="N20" i="2"/>
  <c r="N18" i="2"/>
  <c r="N17" i="2"/>
  <c r="N14" i="2"/>
  <c r="M40" i="2"/>
  <c r="N40" i="2" s="1"/>
  <c r="N39" i="2"/>
  <c r="N38" i="2"/>
  <c r="N37" i="2"/>
  <c r="N36" i="2"/>
  <c r="M35" i="2"/>
  <c r="M31" i="2" s="1"/>
  <c r="N31" i="2" s="1"/>
  <c r="N34" i="2"/>
  <c r="N33" i="2"/>
  <c r="M32" i="2"/>
  <c r="N32" i="2" s="1"/>
  <c r="N30" i="2"/>
  <c r="M29" i="2"/>
  <c r="N29" i="2" s="1"/>
  <c r="N28" i="2"/>
  <c r="M27" i="2"/>
  <c r="N27" i="2" s="1"/>
  <c r="N26" i="2"/>
  <c r="M25" i="2"/>
  <c r="N25" i="2" s="1"/>
  <c r="M24" i="2"/>
  <c r="N24" i="2" s="1"/>
  <c r="N23" i="2"/>
  <c r="M22" i="2"/>
  <c r="M20" i="2"/>
  <c r="M19" i="2"/>
  <c r="N19" i="2" s="1"/>
  <c r="M17" i="2"/>
  <c r="N16" i="2"/>
  <c r="M15" i="2"/>
  <c r="N15" i="2" s="1"/>
  <c r="M14" i="2"/>
  <c r="M43" i="2" l="1"/>
  <c r="N43" i="2" s="1"/>
  <c r="N35" i="2"/>
  <c r="K42" i="2"/>
  <c r="K41" i="2"/>
  <c r="K35" i="2" l="1"/>
  <c r="K32" i="2"/>
  <c r="K29" i="2"/>
  <c r="K27" i="2"/>
  <c r="K25" i="2"/>
  <c r="K22" i="2"/>
  <c r="K20" i="2"/>
  <c r="K17" i="2"/>
  <c r="K15" i="2"/>
  <c r="F40" i="2"/>
  <c r="F35" i="2"/>
  <c r="F32" i="2"/>
  <c r="F29" i="2"/>
  <c r="F27" i="2"/>
  <c r="F25" i="2"/>
  <c r="F24" i="2" s="1"/>
  <c r="F22" i="2"/>
  <c r="F20" i="2"/>
  <c r="F19" i="2"/>
  <c r="F17" i="2"/>
  <c r="F15" i="2"/>
  <c r="F14" i="2" s="1"/>
  <c r="K24" i="2" l="1"/>
  <c r="F31" i="2"/>
  <c r="K14" i="2"/>
  <c r="K31" i="2"/>
  <c r="K19" i="2"/>
  <c r="K40" i="2"/>
  <c r="I42" i="2"/>
  <c r="I41" i="2"/>
  <c r="D42" i="2"/>
  <c r="D41" i="2"/>
  <c r="F43" i="2" l="1"/>
  <c r="K43" i="2"/>
  <c r="D40" i="2"/>
  <c r="J16" i="2"/>
  <c r="J18" i="2"/>
  <c r="J21" i="2"/>
  <c r="L21" i="2" s="1"/>
  <c r="J23" i="2"/>
  <c r="L23" i="2" s="1"/>
  <c r="J26" i="2"/>
  <c r="L26" i="2" s="1"/>
  <c r="J28" i="2"/>
  <c r="L28" i="2" s="1"/>
  <c r="J30" i="2"/>
  <c r="L30" i="2" s="1"/>
  <c r="J33" i="2"/>
  <c r="L33" i="2" s="1"/>
  <c r="J34" i="2"/>
  <c r="L34" i="2" s="1"/>
  <c r="J36" i="2"/>
  <c r="L36" i="2" s="1"/>
  <c r="J37" i="2"/>
  <c r="L37" i="2" s="1"/>
  <c r="J38" i="2"/>
  <c r="L38" i="2" s="1"/>
  <c r="J39" i="2"/>
  <c r="L39" i="2" s="1"/>
  <c r="E16" i="2"/>
  <c r="E18" i="2"/>
  <c r="E21" i="2"/>
  <c r="G21" i="2" s="1"/>
  <c r="E23" i="2"/>
  <c r="G23" i="2" s="1"/>
  <c r="E26" i="2"/>
  <c r="G26" i="2" s="1"/>
  <c r="E28" i="2"/>
  <c r="G28" i="2" s="1"/>
  <c r="E30" i="2"/>
  <c r="G30" i="2" s="1"/>
  <c r="E33" i="2"/>
  <c r="G33" i="2" s="1"/>
  <c r="E34" i="2"/>
  <c r="G34" i="2" s="1"/>
  <c r="E36" i="2"/>
  <c r="G36" i="2" s="1"/>
  <c r="E37" i="2"/>
  <c r="G37" i="2" s="1"/>
  <c r="E38" i="2"/>
  <c r="G38" i="2" s="1"/>
  <c r="E39" i="2"/>
  <c r="G39" i="2" s="1"/>
  <c r="I35" i="2"/>
  <c r="I32" i="2"/>
  <c r="I29" i="2"/>
  <c r="I27" i="2"/>
  <c r="I25" i="2"/>
  <c r="I22" i="2"/>
  <c r="I19" i="2" s="1"/>
  <c r="I20" i="2"/>
  <c r="I17" i="2"/>
  <c r="I15" i="2"/>
  <c r="I14" i="2" s="1"/>
  <c r="D35" i="2"/>
  <c r="D31" i="2" s="1"/>
  <c r="D32" i="2"/>
  <c r="D29" i="2"/>
  <c r="D27" i="2"/>
  <c r="D25" i="2"/>
  <c r="D22" i="2"/>
  <c r="D20" i="2"/>
  <c r="D17" i="2"/>
  <c r="D15" i="2"/>
  <c r="L16" i="2" l="1"/>
  <c r="L41" i="2" s="1"/>
  <c r="J41" i="2"/>
  <c r="D24" i="2"/>
  <c r="I31" i="2"/>
  <c r="G18" i="2"/>
  <c r="E42" i="2"/>
  <c r="D19" i="2"/>
  <c r="I24" i="2"/>
  <c r="G16" i="2"/>
  <c r="E41" i="2"/>
  <c r="L18" i="2"/>
  <c r="L42" i="2" s="1"/>
  <c r="J42" i="2"/>
  <c r="D14" i="2"/>
  <c r="I40" i="2"/>
  <c r="I43" i="2" s="1"/>
  <c r="H42" i="2"/>
  <c r="H41" i="2"/>
  <c r="C42" i="2"/>
  <c r="C41" i="2"/>
  <c r="D43" i="2" l="1"/>
  <c r="C17" i="2"/>
  <c r="E17" i="2" s="1"/>
  <c r="G17" i="2" s="1"/>
  <c r="C20" i="2"/>
  <c r="E20" i="2" s="1"/>
  <c r="G20" i="2" s="1"/>
  <c r="C15" i="2"/>
  <c r="E15" i="2" s="1"/>
  <c r="G15" i="2" s="1"/>
  <c r="C32" i="2"/>
  <c r="E32" i="2" s="1"/>
  <c r="G32" i="2" s="1"/>
  <c r="H35" i="2"/>
  <c r="J35" i="2" s="1"/>
  <c r="L35" i="2" s="1"/>
  <c r="C35" i="2"/>
  <c r="E35" i="2" s="1"/>
  <c r="G35" i="2" s="1"/>
  <c r="H32" i="2"/>
  <c r="H29" i="2"/>
  <c r="J29" i="2" s="1"/>
  <c r="L29" i="2" s="1"/>
  <c r="C29" i="2"/>
  <c r="E29" i="2" s="1"/>
  <c r="G29" i="2" s="1"/>
  <c r="H27" i="2"/>
  <c r="J27" i="2" s="1"/>
  <c r="L27" i="2" s="1"/>
  <c r="C27" i="2"/>
  <c r="E27" i="2" s="1"/>
  <c r="G27" i="2" s="1"/>
  <c r="H25" i="2"/>
  <c r="J25" i="2" s="1"/>
  <c r="L25" i="2" s="1"/>
  <c r="C25" i="2"/>
  <c r="E25" i="2" s="1"/>
  <c r="G25" i="2" s="1"/>
  <c r="H22" i="2"/>
  <c r="J22" i="2" s="1"/>
  <c r="L22" i="2" s="1"/>
  <c r="C22" i="2"/>
  <c r="H20" i="2"/>
  <c r="J20" i="2" s="1"/>
  <c r="L20" i="2" s="1"/>
  <c r="H17" i="2"/>
  <c r="J17" i="2" s="1"/>
  <c r="L17" i="2" s="1"/>
  <c r="H15" i="2"/>
  <c r="J15" i="2" s="1"/>
  <c r="L15" i="2" s="1"/>
  <c r="C34" i="1"/>
  <c r="C38" i="1"/>
  <c r="C32" i="1" s="1"/>
  <c r="C29" i="1" s="1"/>
  <c r="C40" i="1"/>
  <c r="C30" i="1"/>
  <c r="C13" i="1"/>
  <c r="C12" i="1"/>
  <c r="C15" i="1"/>
  <c r="C18" i="1"/>
  <c r="C17" i="1" s="1"/>
  <c r="C21" i="1"/>
  <c r="C49" i="1"/>
  <c r="C42" i="1"/>
  <c r="C36" i="1"/>
  <c r="C45" i="1"/>
  <c r="C44" i="1" s="1"/>
  <c r="C47" i="1"/>
  <c r="C19" i="2" l="1"/>
  <c r="E19" i="2" s="1"/>
  <c r="G19" i="2" s="1"/>
  <c r="E22" i="2"/>
  <c r="G22" i="2" s="1"/>
  <c r="H31" i="2"/>
  <c r="J31" i="2" s="1"/>
  <c r="L31" i="2" s="1"/>
  <c r="J32" i="2"/>
  <c r="L32" i="2" s="1"/>
  <c r="H14" i="2"/>
  <c r="J14" i="2" s="1"/>
  <c r="L14" i="2" s="1"/>
  <c r="H19" i="2"/>
  <c r="J19" i="2" s="1"/>
  <c r="L19" i="2" s="1"/>
  <c r="C14" i="2"/>
  <c r="E14" i="2" s="1"/>
  <c r="G14" i="2" s="1"/>
  <c r="C31" i="2"/>
  <c r="E31" i="2" s="1"/>
  <c r="G31" i="2" s="1"/>
  <c r="C40" i="2"/>
  <c r="E40" i="2" s="1"/>
  <c r="G40" i="2" s="1"/>
  <c r="C24" i="2"/>
  <c r="E24" i="2" s="1"/>
  <c r="G24" i="2" s="1"/>
  <c r="H24" i="2"/>
  <c r="J24" i="2" s="1"/>
  <c r="L24" i="2" s="1"/>
  <c r="H40" i="2"/>
  <c r="J40" i="2" s="1"/>
  <c r="L40" i="2" s="1"/>
  <c r="C53" i="1"/>
  <c r="H43" i="2" l="1"/>
  <c r="J43" i="2" s="1"/>
  <c r="L43" i="2" s="1"/>
  <c r="C43" i="2"/>
  <c r="E43" i="2" s="1"/>
  <c r="G43" i="2" s="1"/>
</calcChain>
</file>

<file path=xl/sharedStrings.xml><?xml version="1.0" encoding="utf-8"?>
<sst xmlns="http://schemas.openxmlformats.org/spreadsheetml/2006/main" count="176" uniqueCount="144">
  <si>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</si>
  <si>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</si>
  <si>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</si>
  <si>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</si>
  <si>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</si>
  <si>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</si>
  <si>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</si>
  <si>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</si>
  <si>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</si>
  <si>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</si>
  <si>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</si>
  <si>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</si>
  <si>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</si>
  <si>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</si>
  <si>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</si>
  <si>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</si>
  <si>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</si>
  <si>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</si>
  <si>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</si>
  <si>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</si>
  <si>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</si>
  <si>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</si>
  <si>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</si>
  <si>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</si>
  <si>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</si>
  <si>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</si>
  <si>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</si>
  <si>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</si>
  <si>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</si>
  <si>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</si>
  <si>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</si>
  <si>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</si>
  <si>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</si>
  <si>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</si>
  <si>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</si>
  <si>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</si>
  <si>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</si>
  <si>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</si>
  <si>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</si>
  <si>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</si>
  <si>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</si>
  <si>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</si>
  <si>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</si>
  <si>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</si>
  <si>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</si>
  <si>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</si>
  <si>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</si>
  <si>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</si>
  <si>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</si>
  <si>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</si>
  <si>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</si>
  <si>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</si>
  <si>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</si>
  <si>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</si>
  <si>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</si>
  <si>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</si>
  <si>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</si>
  <si>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</si>
  <si>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</si>
  <si>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</si>
  <si>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</si>
  <si>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</si>
  <si>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</si>
  <si>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</si>
  <si>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</si>
  <si>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</si>
  <si>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</si>
  <si>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</si>
  <si>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</si>
  <si>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</si>
  <si>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</si>
  <si>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</si>
  <si>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</si>
  <si>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</si>
  <si>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</si>
  <si>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</si>
  <si>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</si>
  <si>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</si>
  <si>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</si>
  <si>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</si>
  <si>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</si>
  <si>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906 01 06 05 00 00 0000 500</t>
  </si>
  <si>
    <t>Изменение остатков средств на счетах по учету средств бюджета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</si>
  <si>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</si>
  <si>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</si>
  <si>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</si>
  <si>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</si>
  <si>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</si>
  <si>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</si>
  <si>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</si>
  <si>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</si>
  <si>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</si>
  <si>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</si>
  <si>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</si>
  <si>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</si>
  <si>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</si>
  <si>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</si>
  <si>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</si>
  <si>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</si>
  <si>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</si>
  <si>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</si>
  <si>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</si>
  <si>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</si>
  <si>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</si>
  <si>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</si>
  <si>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</si>
  <si>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финансирования дефицита областного бюджета </t>
  </si>
  <si>
    <t>Размещение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</si>
  <si>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</si>
  <si>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</si>
  <si>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</si>
  <si>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</si>
  <si>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</si>
  <si>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</si>
  <si>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</si>
  <si>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</si>
  <si>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906 01 06 05 02 02 0000 540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</si>
  <si>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</si>
  <si>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</si>
  <si>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</si>
  <si>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Итого</t>
  </si>
  <si>
    <t>Средства от продажи акций и иных форм участия в капитале, находящихся в собственности субъекта Российской Федерации</t>
  </si>
  <si>
    <t>2020 год
(руб.)</t>
  </si>
  <si>
    <t>000 01 01 00 00 00 0000 000</t>
  </si>
  <si>
    <t>000 01 01 00 00 00 0000 800</t>
  </si>
  <si>
    <t>000 01 02 00 00 00 0000 000</t>
  </si>
  <si>
    <t>000 01 02 00 00 00 0000 700</t>
  </si>
  <si>
    <t>000 01 03 00 00 00 0000 000</t>
  </si>
  <si>
    <t>000 01 03 01 00 00 0000 800</t>
  </si>
  <si>
    <t>000 01 06 05 00 00 0000 000</t>
  </si>
  <si>
    <t>000 01 06 05 00 00 0000 600</t>
  </si>
  <si>
    <t>000 01 05 00 00 00 0000 000</t>
  </si>
  <si>
    <t>000 01 05 02 01 02 0000 510</t>
  </si>
  <si>
    <t>000 01 05 02 01 02 0000 610</t>
  </si>
  <si>
    <t xml:space="preserve">на плановый период 2020 и 2021 годов </t>
  </si>
  <si>
    <t>2021 год
(руб.)</t>
  </si>
  <si>
    <t>Поправки</t>
  </si>
  <si>
    <t>Уточнение февраля</t>
  </si>
  <si>
    <t>от 24.12.2018 № 93-з</t>
  </si>
  <si>
    <t>"</t>
  </si>
  <si>
    <t>"Приложение 23</t>
  </si>
  <si>
    <t>Уточнение мая</t>
  </si>
  <si>
    <t>Приложение 14</t>
  </si>
  <si>
    <t>от _______________№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</si>
</sst>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sz val="10"/>
      <color rgb="FFFF0000"/>
      <name val="Times New Roman"/>
      <family val="1"/>
    </font>
    <font>
      <sz val="14"/>
      <name val="Times New Roman"/>
      <family val="1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49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3" fontId="7" fillId="0" borderId="1" xfId="0" applyNumberFormat="1" applyFont="1" applyFill="1" applyBorder="1"/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0" xfId="0" applyFont="1" applyFill="1"/>
    <xf numFmtId="0" fontId="4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0" fontId="10" fillId="0" borderId="0" xfId="0" applyFont="1" applyFill="1"/>
    <xf numFmtId="0" fontId="6" fillId="0" borderId="0" xfId="0" applyFont="1" applyFill="1"/>
    <xf numFmtId="0" fontId="1" fillId="0" borderId="0" xfId="0" applyFont="1" applyFill="1" applyAlignment="1">
      <alignment horizontal="right"/>
    </xf>
    <xf numFmtId="3" fontId="3" fillId="2" borderId="1" xfId="0" applyNumberFormat="1" applyFont="1" applyFill="1" applyBorder="1"/>
    <xf numFmtId="0" fontId="3" fillId="3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11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ColWidth="9.140625"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45" t="s">
        <v>70</v>
      </c>
      <c r="B2" s="45"/>
      <c r="C2" s="45"/>
    </row>
    <row r="3" spans="1:3" ht="15.75" x14ac:dyDescent="0.25">
      <c r="A3" s="45" t="s">
        <v>62</v>
      </c>
      <c r="B3" s="45"/>
      <c r="C3" s="45"/>
    </row>
    <row r="4" spans="1:3" ht="15.75" x14ac:dyDescent="0.25">
      <c r="A4" s="45" t="s">
        <v>63</v>
      </c>
      <c r="B4" s="45"/>
      <c r="C4" s="45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44" t="s">
        <v>21</v>
      </c>
      <c r="B7" s="44"/>
      <c r="C7" s="44"/>
    </row>
    <row r="8" spans="1:3" ht="18.75" x14ac:dyDescent="0.3">
      <c r="A8" s="44" t="s">
        <v>67</v>
      </c>
      <c r="B8" s="44"/>
      <c r="C8" s="44"/>
    </row>
    <row r="9" spans="1:3" ht="18.75" x14ac:dyDescent="0.3">
      <c r="A9" s="44" t="s">
        <v>69</v>
      </c>
      <c r="B9" s="44"/>
      <c r="C9" s="44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7"/>
  <sheetViews>
    <sheetView tabSelected="1" view="pageBreakPreview" zoomScaleNormal="100" zoomScaleSheetLayoutView="100" workbookViewId="0">
      <selection activeCell="B40" sqref="B40"/>
    </sheetView>
  </sheetViews>
  <sheetFormatPr defaultColWidth="9.140625" defaultRowHeight="12.75" x14ac:dyDescent="0.2"/>
  <cols>
    <col min="1" max="1" width="27.28515625" style="24" customWidth="1"/>
    <col min="2" max="2" width="70.140625" style="24" customWidth="1"/>
    <col min="3" max="6" width="15.140625" style="24" hidden="1" customWidth="1"/>
    <col min="7" max="7" width="15.140625" style="24" customWidth="1"/>
    <col min="8" max="8" width="15.42578125" style="24" hidden="1" customWidth="1"/>
    <col min="9" max="9" width="15" style="24" hidden="1" customWidth="1"/>
    <col min="10" max="10" width="15.7109375" style="24" hidden="1" customWidth="1"/>
    <col min="11" max="11" width="15.42578125" style="24" hidden="1" customWidth="1"/>
    <col min="12" max="12" width="17" style="24" hidden="1" customWidth="1"/>
    <col min="13" max="13" width="15.42578125" style="24" hidden="1" customWidth="1"/>
    <col min="14" max="14" width="15.42578125" style="24" customWidth="1"/>
    <col min="15" max="15" width="2.140625" style="24" customWidth="1"/>
    <col min="16" max="16384" width="9.140625" style="24"/>
  </cols>
  <sheetData>
    <row r="1" spans="1:14" ht="18.75" x14ac:dyDescent="0.3">
      <c r="A1" s="46" t="s">
        <v>142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</row>
    <row r="2" spans="1:14" ht="18.75" x14ac:dyDescent="0.3">
      <c r="A2" s="46" t="s">
        <v>62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</row>
    <row r="3" spans="1:14" ht="22.5" customHeight="1" x14ac:dyDescent="0.3">
      <c r="A3" s="46" t="s">
        <v>143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</row>
    <row r="4" spans="1:14" ht="18.75" x14ac:dyDescent="0.3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</row>
    <row r="5" spans="1:14" ht="18.75" x14ac:dyDescent="0.3">
      <c r="A5" s="46" t="s">
        <v>140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</row>
    <row r="6" spans="1:14" ht="18" customHeight="1" x14ac:dyDescent="0.3">
      <c r="A6" s="46" t="s">
        <v>62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</row>
    <row r="7" spans="1:14" ht="18" customHeight="1" x14ac:dyDescent="0.3">
      <c r="A7" s="46" t="s">
        <v>138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</row>
    <row r="8" spans="1:14" ht="16.5" customHeight="1" x14ac:dyDescent="0.2">
      <c r="A8" s="28"/>
      <c r="C8" s="28"/>
      <c r="D8" s="28"/>
      <c r="E8" s="28"/>
      <c r="F8" s="28"/>
      <c r="G8" s="28"/>
      <c r="H8" s="28"/>
    </row>
    <row r="9" spans="1:14" ht="18.75" x14ac:dyDescent="0.3">
      <c r="A9" s="48" t="s">
        <v>21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</row>
    <row r="10" spans="1:14" ht="18" customHeight="1" x14ac:dyDescent="0.3">
      <c r="A10" s="48" t="s">
        <v>106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</row>
    <row r="11" spans="1:14" ht="18.75" x14ac:dyDescent="0.3">
      <c r="A11" s="48" t="s">
        <v>134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</row>
    <row r="12" spans="1:14" ht="18.75" x14ac:dyDescent="0.3">
      <c r="A12" s="47"/>
      <c r="B12" s="47"/>
    </row>
    <row r="13" spans="1:14" ht="39" customHeight="1" x14ac:dyDescent="0.2">
      <c r="A13" s="36" t="s">
        <v>5</v>
      </c>
      <c r="B13" s="36" t="s">
        <v>20</v>
      </c>
      <c r="C13" s="21" t="s">
        <v>122</v>
      </c>
      <c r="D13" s="21" t="s">
        <v>136</v>
      </c>
      <c r="E13" s="21" t="s">
        <v>122</v>
      </c>
      <c r="F13" s="41" t="s">
        <v>141</v>
      </c>
      <c r="G13" s="21" t="s">
        <v>122</v>
      </c>
      <c r="H13" s="21" t="s">
        <v>135</v>
      </c>
      <c r="I13" s="21" t="s">
        <v>136</v>
      </c>
      <c r="J13" s="21" t="s">
        <v>135</v>
      </c>
      <c r="K13" s="21" t="s">
        <v>137</v>
      </c>
      <c r="L13" s="21" t="s">
        <v>135</v>
      </c>
      <c r="M13" s="41" t="s">
        <v>141</v>
      </c>
      <c r="N13" s="21" t="s">
        <v>135</v>
      </c>
    </row>
    <row r="14" spans="1:14" ht="33" customHeight="1" x14ac:dyDescent="0.25">
      <c r="A14" s="25" t="s">
        <v>123</v>
      </c>
      <c r="B14" s="31" t="s">
        <v>71</v>
      </c>
      <c r="C14" s="26">
        <f t="shared" ref="C14:H14" si="0">C15-C17</f>
        <v>-900000000</v>
      </c>
      <c r="D14" s="26">
        <f t="shared" ref="D14:F14" si="1">D15-D17</f>
        <v>0</v>
      </c>
      <c r="E14" s="26">
        <f>C14+D14</f>
        <v>-900000000</v>
      </c>
      <c r="F14" s="26">
        <f t="shared" si="1"/>
        <v>0</v>
      </c>
      <c r="G14" s="26">
        <f>E14+F14</f>
        <v>-900000000</v>
      </c>
      <c r="H14" s="26">
        <f t="shared" si="0"/>
        <v>-900000000</v>
      </c>
      <c r="I14" s="26">
        <f t="shared" ref="I14:K14" si="2">I15-I17</f>
        <v>0</v>
      </c>
      <c r="J14" s="26">
        <f>H14+I14</f>
        <v>-900000000</v>
      </c>
      <c r="K14" s="26">
        <f t="shared" si="2"/>
        <v>0</v>
      </c>
      <c r="L14" s="26">
        <f>J14+K14</f>
        <v>-900000000</v>
      </c>
      <c r="M14" s="26">
        <f t="shared" ref="M14" si="3">M15-M17</f>
        <v>0</v>
      </c>
      <c r="N14" s="26">
        <f>L14+M14</f>
        <v>-900000000</v>
      </c>
    </row>
    <row r="15" spans="1:14" ht="48.75" hidden="1" customHeight="1" x14ac:dyDescent="0.25">
      <c r="A15" s="25" t="s">
        <v>23</v>
      </c>
      <c r="B15" s="31" t="s">
        <v>72</v>
      </c>
      <c r="C15" s="26">
        <f t="shared" ref="C15:M15" si="4">C16</f>
        <v>0</v>
      </c>
      <c r="D15" s="26">
        <f t="shared" si="4"/>
        <v>0</v>
      </c>
      <c r="E15" s="26">
        <f t="shared" ref="E15:E43" si="5">C15+D15</f>
        <v>0</v>
      </c>
      <c r="F15" s="26">
        <f t="shared" si="4"/>
        <v>0</v>
      </c>
      <c r="G15" s="26">
        <f t="shared" ref="G15:G40" si="6">E15+F15</f>
        <v>0</v>
      </c>
      <c r="H15" s="26">
        <f t="shared" si="4"/>
        <v>0</v>
      </c>
      <c r="I15" s="26">
        <f t="shared" si="4"/>
        <v>0</v>
      </c>
      <c r="J15" s="26">
        <f t="shared" ref="J15:J43" si="7">H15+I15</f>
        <v>0</v>
      </c>
      <c r="K15" s="26">
        <f t="shared" si="4"/>
        <v>0</v>
      </c>
      <c r="L15" s="26">
        <f t="shared" ref="L15:L40" si="8">J15+K15</f>
        <v>0</v>
      </c>
      <c r="M15" s="26">
        <f t="shared" si="4"/>
        <v>0</v>
      </c>
      <c r="N15" s="26">
        <f t="shared" ref="N15:N40" si="9">L15+M15</f>
        <v>0</v>
      </c>
    </row>
    <row r="16" spans="1:14" ht="48" hidden="1" customHeight="1" x14ac:dyDescent="0.25">
      <c r="A16" s="23" t="s">
        <v>7</v>
      </c>
      <c r="B16" s="35" t="s">
        <v>107</v>
      </c>
      <c r="C16" s="22"/>
      <c r="D16" s="22"/>
      <c r="E16" s="22">
        <f t="shared" si="5"/>
        <v>0</v>
      </c>
      <c r="F16" s="22"/>
      <c r="G16" s="22">
        <f t="shared" si="6"/>
        <v>0</v>
      </c>
      <c r="H16" s="22"/>
      <c r="I16" s="22"/>
      <c r="J16" s="22">
        <f t="shared" si="7"/>
        <v>0</v>
      </c>
      <c r="K16" s="22"/>
      <c r="L16" s="22">
        <f t="shared" si="8"/>
        <v>0</v>
      </c>
      <c r="M16" s="22"/>
      <c r="N16" s="22">
        <f t="shared" si="9"/>
        <v>0</v>
      </c>
    </row>
    <row r="17" spans="1:14" ht="48" customHeight="1" x14ac:dyDescent="0.25">
      <c r="A17" s="25" t="s">
        <v>124</v>
      </c>
      <c r="B17" s="31" t="s">
        <v>88</v>
      </c>
      <c r="C17" s="26">
        <f t="shared" ref="C17:M17" si="10">C18</f>
        <v>900000000</v>
      </c>
      <c r="D17" s="26">
        <f t="shared" si="10"/>
        <v>0</v>
      </c>
      <c r="E17" s="26">
        <f t="shared" si="5"/>
        <v>900000000</v>
      </c>
      <c r="F17" s="26">
        <f t="shared" si="10"/>
        <v>0</v>
      </c>
      <c r="G17" s="26">
        <f t="shared" si="6"/>
        <v>900000000</v>
      </c>
      <c r="H17" s="26">
        <f t="shared" si="10"/>
        <v>900000000</v>
      </c>
      <c r="I17" s="26">
        <f t="shared" si="10"/>
        <v>0</v>
      </c>
      <c r="J17" s="26">
        <f t="shared" si="7"/>
        <v>900000000</v>
      </c>
      <c r="K17" s="26">
        <f t="shared" si="10"/>
        <v>0</v>
      </c>
      <c r="L17" s="26">
        <f t="shared" si="8"/>
        <v>900000000</v>
      </c>
      <c r="M17" s="26">
        <f t="shared" si="10"/>
        <v>0</v>
      </c>
      <c r="N17" s="26">
        <f>L17+M17</f>
        <v>900000000</v>
      </c>
    </row>
    <row r="18" spans="1:14" ht="50.25" customHeight="1" x14ac:dyDescent="0.25">
      <c r="A18" s="23" t="s">
        <v>8</v>
      </c>
      <c r="B18" s="35" t="s">
        <v>108</v>
      </c>
      <c r="C18" s="22">
        <v>900000000</v>
      </c>
      <c r="D18" s="22"/>
      <c r="E18" s="22">
        <f t="shared" si="5"/>
        <v>900000000</v>
      </c>
      <c r="F18" s="22"/>
      <c r="G18" s="22">
        <f>E18+F18</f>
        <v>900000000</v>
      </c>
      <c r="H18" s="22">
        <v>900000000</v>
      </c>
      <c r="I18" s="22"/>
      <c r="J18" s="22">
        <f t="shared" si="7"/>
        <v>900000000</v>
      </c>
      <c r="K18" s="22"/>
      <c r="L18" s="22">
        <f t="shared" si="8"/>
        <v>900000000</v>
      </c>
      <c r="M18" s="22"/>
      <c r="N18" s="22">
        <f>L18+M18</f>
        <v>900000000</v>
      </c>
    </row>
    <row r="19" spans="1:14" ht="17.25" customHeight="1" x14ac:dyDescent="0.25">
      <c r="A19" s="25" t="s">
        <v>125</v>
      </c>
      <c r="B19" s="31" t="s">
        <v>73</v>
      </c>
      <c r="C19" s="26">
        <f t="shared" ref="C19:H19" si="11">C20-C22</f>
        <v>2351552097</v>
      </c>
      <c r="D19" s="26">
        <f t="shared" ref="D19:F19" si="12">D20-D22</f>
        <v>0</v>
      </c>
      <c r="E19" s="26">
        <f t="shared" si="5"/>
        <v>2351552097</v>
      </c>
      <c r="F19" s="26">
        <f t="shared" si="12"/>
        <v>0</v>
      </c>
      <c r="G19" s="26">
        <f t="shared" si="6"/>
        <v>2351552097</v>
      </c>
      <c r="H19" s="26">
        <f t="shared" si="11"/>
        <v>3803314866</v>
      </c>
      <c r="I19" s="26">
        <f t="shared" ref="I19:K19" si="13">I20-I22</f>
        <v>0</v>
      </c>
      <c r="J19" s="26">
        <f t="shared" si="7"/>
        <v>3803314866</v>
      </c>
      <c r="K19" s="26">
        <f t="shared" si="13"/>
        <v>3741</v>
      </c>
      <c r="L19" s="26">
        <f t="shared" si="8"/>
        <v>3803318607</v>
      </c>
      <c r="M19" s="26">
        <f t="shared" ref="M19" si="14">M20-M22</f>
        <v>0</v>
      </c>
      <c r="N19" s="26">
        <f t="shared" si="9"/>
        <v>3803318607</v>
      </c>
    </row>
    <row r="20" spans="1:14" ht="31.5" x14ac:dyDescent="0.25">
      <c r="A20" s="25" t="s">
        <v>126</v>
      </c>
      <c r="B20" s="31" t="s">
        <v>74</v>
      </c>
      <c r="C20" s="26">
        <f t="shared" ref="C20:M20" si="15">C21</f>
        <v>6159552097</v>
      </c>
      <c r="D20" s="26">
        <f t="shared" si="15"/>
        <v>0</v>
      </c>
      <c r="E20" s="26">
        <f t="shared" si="5"/>
        <v>6159552097</v>
      </c>
      <c r="F20" s="26">
        <f t="shared" si="15"/>
        <v>0</v>
      </c>
      <c r="G20" s="26">
        <f t="shared" si="6"/>
        <v>6159552097</v>
      </c>
      <c r="H20" s="26">
        <f t="shared" si="15"/>
        <v>3803314866</v>
      </c>
      <c r="I20" s="26">
        <f t="shared" si="15"/>
        <v>0</v>
      </c>
      <c r="J20" s="26">
        <f t="shared" si="7"/>
        <v>3803314866</v>
      </c>
      <c r="K20" s="26">
        <f t="shared" si="15"/>
        <v>3000003741</v>
      </c>
      <c r="L20" s="26">
        <f t="shared" si="8"/>
        <v>6803318607</v>
      </c>
      <c r="M20" s="26">
        <f t="shared" si="15"/>
        <v>0</v>
      </c>
      <c r="N20" s="26">
        <f>L20+M20</f>
        <v>6803318607</v>
      </c>
    </row>
    <row r="21" spans="1:14" ht="31.5" x14ac:dyDescent="0.25">
      <c r="A21" s="23" t="s">
        <v>75</v>
      </c>
      <c r="B21" s="35" t="s">
        <v>109</v>
      </c>
      <c r="C21" s="22">
        <v>6159552097</v>
      </c>
      <c r="D21" s="22"/>
      <c r="E21" s="22">
        <f t="shared" si="5"/>
        <v>6159552097</v>
      </c>
      <c r="F21" s="22"/>
      <c r="G21" s="22">
        <f t="shared" si="6"/>
        <v>6159552097</v>
      </c>
      <c r="H21" s="22">
        <v>3803314866</v>
      </c>
      <c r="I21" s="22"/>
      <c r="J21" s="22">
        <f t="shared" si="7"/>
        <v>3803314866</v>
      </c>
      <c r="K21" s="22">
        <v>3000003741</v>
      </c>
      <c r="L21" s="22">
        <f t="shared" si="8"/>
        <v>6803318607</v>
      </c>
      <c r="M21" s="22"/>
      <c r="N21" s="22">
        <f>L21+M21</f>
        <v>6803318607</v>
      </c>
    </row>
    <row r="22" spans="1:14" ht="31.5" customHeight="1" x14ac:dyDescent="0.25">
      <c r="A22" s="25" t="s">
        <v>76</v>
      </c>
      <c r="B22" s="31" t="s">
        <v>77</v>
      </c>
      <c r="C22" s="26">
        <f>C23</f>
        <v>3808000000</v>
      </c>
      <c r="D22" s="26">
        <f>D23</f>
        <v>0</v>
      </c>
      <c r="E22" s="26">
        <f t="shared" si="5"/>
        <v>3808000000</v>
      </c>
      <c r="F22" s="26">
        <f>F23</f>
        <v>0</v>
      </c>
      <c r="G22" s="26">
        <f t="shared" si="6"/>
        <v>3808000000</v>
      </c>
      <c r="H22" s="26">
        <f>H23</f>
        <v>0</v>
      </c>
      <c r="I22" s="26">
        <f>I23</f>
        <v>0</v>
      </c>
      <c r="J22" s="26">
        <f t="shared" si="7"/>
        <v>0</v>
      </c>
      <c r="K22" s="26">
        <f>K23</f>
        <v>3000000000</v>
      </c>
      <c r="L22" s="26">
        <f t="shared" si="8"/>
        <v>3000000000</v>
      </c>
      <c r="M22" s="26">
        <f>M23</f>
        <v>0</v>
      </c>
      <c r="N22" s="26">
        <f>L22+M22</f>
        <v>3000000000</v>
      </c>
    </row>
    <row r="23" spans="1:14" ht="31.5" x14ac:dyDescent="0.25">
      <c r="A23" s="23" t="s">
        <v>78</v>
      </c>
      <c r="B23" s="35" t="s">
        <v>110</v>
      </c>
      <c r="C23" s="22">
        <v>3808000000</v>
      </c>
      <c r="D23" s="22"/>
      <c r="E23" s="22">
        <f t="shared" si="5"/>
        <v>3808000000</v>
      </c>
      <c r="F23" s="22"/>
      <c r="G23" s="22">
        <f>E23+F23</f>
        <v>3808000000</v>
      </c>
      <c r="H23" s="22">
        <v>0</v>
      </c>
      <c r="I23" s="22"/>
      <c r="J23" s="22">
        <f t="shared" si="7"/>
        <v>0</v>
      </c>
      <c r="K23" s="22">
        <v>3000000000</v>
      </c>
      <c r="L23" s="22">
        <f t="shared" si="8"/>
        <v>3000000000</v>
      </c>
      <c r="M23" s="22"/>
      <c r="N23" s="22">
        <f t="shared" si="9"/>
        <v>3000000000</v>
      </c>
    </row>
    <row r="24" spans="1:14" ht="31.5" x14ac:dyDescent="0.25">
      <c r="A24" s="25" t="s">
        <v>127</v>
      </c>
      <c r="B24" s="31" t="s">
        <v>91</v>
      </c>
      <c r="C24" s="26">
        <f t="shared" ref="C24:H24" si="16">C25-C27</f>
        <v>-1451668200</v>
      </c>
      <c r="D24" s="26">
        <f t="shared" ref="D24:F24" si="17">D25-D27</f>
        <v>0</v>
      </c>
      <c r="E24" s="26">
        <f t="shared" si="5"/>
        <v>-1451668200</v>
      </c>
      <c r="F24" s="26">
        <f t="shared" si="17"/>
        <v>0</v>
      </c>
      <c r="G24" s="26">
        <f t="shared" si="6"/>
        <v>-1451668200</v>
      </c>
      <c r="H24" s="26">
        <f t="shared" si="16"/>
        <v>-2903336400</v>
      </c>
      <c r="I24" s="26">
        <f t="shared" ref="I24:K24" si="18">I25-I27</f>
        <v>0</v>
      </c>
      <c r="J24" s="26">
        <f t="shared" si="7"/>
        <v>-2903336400</v>
      </c>
      <c r="K24" s="26">
        <f t="shared" si="18"/>
        <v>0</v>
      </c>
      <c r="L24" s="26">
        <f t="shared" si="8"/>
        <v>-2903336400</v>
      </c>
      <c r="M24" s="26">
        <f t="shared" ref="M24" si="19">M25-M27</f>
        <v>0</v>
      </c>
      <c r="N24" s="26">
        <f t="shared" si="9"/>
        <v>-2903336400</v>
      </c>
    </row>
    <row r="25" spans="1:14" ht="47.25" hidden="1" x14ac:dyDescent="0.25">
      <c r="A25" s="25" t="s">
        <v>111</v>
      </c>
      <c r="B25" s="31" t="s">
        <v>92</v>
      </c>
      <c r="C25" s="26">
        <f>C26</f>
        <v>0</v>
      </c>
      <c r="D25" s="26">
        <f>D26</f>
        <v>0</v>
      </c>
      <c r="E25" s="26">
        <f t="shared" si="5"/>
        <v>0</v>
      </c>
      <c r="F25" s="26">
        <f>F26</f>
        <v>0</v>
      </c>
      <c r="G25" s="26">
        <f t="shared" si="6"/>
        <v>0</v>
      </c>
      <c r="H25" s="26">
        <f>H26</f>
        <v>0</v>
      </c>
      <c r="I25" s="26">
        <f>I26</f>
        <v>0</v>
      </c>
      <c r="J25" s="26">
        <f t="shared" si="7"/>
        <v>0</v>
      </c>
      <c r="K25" s="26">
        <f>K26</f>
        <v>0</v>
      </c>
      <c r="L25" s="26">
        <f t="shared" si="8"/>
        <v>0</v>
      </c>
      <c r="M25" s="26">
        <f>M26</f>
        <v>0</v>
      </c>
      <c r="N25" s="26">
        <f t="shared" si="9"/>
        <v>0</v>
      </c>
    </row>
    <row r="26" spans="1:14" ht="47.25" hidden="1" x14ac:dyDescent="0.25">
      <c r="A26" s="23" t="s">
        <v>112</v>
      </c>
      <c r="B26" s="35" t="s">
        <v>113</v>
      </c>
      <c r="C26" s="27"/>
      <c r="D26" s="27"/>
      <c r="E26" s="27">
        <f t="shared" si="5"/>
        <v>0</v>
      </c>
      <c r="F26" s="27"/>
      <c r="G26" s="27">
        <f t="shared" si="6"/>
        <v>0</v>
      </c>
      <c r="H26" s="27"/>
      <c r="I26" s="27"/>
      <c r="J26" s="27">
        <f t="shared" si="7"/>
        <v>0</v>
      </c>
      <c r="K26" s="27"/>
      <c r="L26" s="27">
        <f t="shared" si="8"/>
        <v>0</v>
      </c>
      <c r="M26" s="27"/>
      <c r="N26" s="27">
        <f t="shared" si="9"/>
        <v>0</v>
      </c>
    </row>
    <row r="27" spans="1:14" ht="50.25" customHeight="1" x14ac:dyDescent="0.25">
      <c r="A27" s="25" t="s">
        <v>128</v>
      </c>
      <c r="B27" s="31" t="s">
        <v>79</v>
      </c>
      <c r="C27" s="26">
        <f t="shared" ref="C27:M27" si="20">C28</f>
        <v>1451668200</v>
      </c>
      <c r="D27" s="26">
        <f t="shared" si="20"/>
        <v>0</v>
      </c>
      <c r="E27" s="26">
        <f t="shared" si="5"/>
        <v>1451668200</v>
      </c>
      <c r="F27" s="26">
        <f t="shared" si="20"/>
        <v>0</v>
      </c>
      <c r="G27" s="26">
        <f t="shared" si="6"/>
        <v>1451668200</v>
      </c>
      <c r="H27" s="26">
        <f t="shared" si="20"/>
        <v>2903336400</v>
      </c>
      <c r="I27" s="26">
        <f t="shared" si="20"/>
        <v>0</v>
      </c>
      <c r="J27" s="26">
        <f t="shared" si="7"/>
        <v>2903336400</v>
      </c>
      <c r="K27" s="26">
        <f t="shared" si="20"/>
        <v>0</v>
      </c>
      <c r="L27" s="26">
        <f t="shared" si="8"/>
        <v>2903336400</v>
      </c>
      <c r="M27" s="26">
        <f t="shared" si="20"/>
        <v>0</v>
      </c>
      <c r="N27" s="26">
        <f t="shared" si="9"/>
        <v>2903336400</v>
      </c>
    </row>
    <row r="28" spans="1:14" ht="47.25" x14ac:dyDescent="0.25">
      <c r="A28" s="23" t="s">
        <v>114</v>
      </c>
      <c r="B28" s="35" t="s">
        <v>115</v>
      </c>
      <c r="C28" s="22">
        <v>1451668200</v>
      </c>
      <c r="D28" s="22"/>
      <c r="E28" s="22">
        <f t="shared" si="5"/>
        <v>1451668200</v>
      </c>
      <c r="F28" s="22"/>
      <c r="G28" s="22">
        <f>E28+F28</f>
        <v>1451668200</v>
      </c>
      <c r="H28" s="22">
        <v>2903336400</v>
      </c>
      <c r="I28" s="22"/>
      <c r="J28" s="22">
        <f t="shared" si="7"/>
        <v>2903336400</v>
      </c>
      <c r="K28" s="22"/>
      <c r="L28" s="22">
        <f t="shared" si="8"/>
        <v>2903336400</v>
      </c>
      <c r="M28" s="22"/>
      <c r="N28" s="22">
        <f t="shared" si="9"/>
        <v>2903336400</v>
      </c>
    </row>
    <row r="29" spans="1:14" ht="31.5" hidden="1" x14ac:dyDescent="0.25">
      <c r="A29" s="25" t="s">
        <v>80</v>
      </c>
      <c r="B29" s="31" t="s">
        <v>29</v>
      </c>
      <c r="C29" s="26">
        <f>C30</f>
        <v>0</v>
      </c>
      <c r="D29" s="26">
        <f>D30</f>
        <v>0</v>
      </c>
      <c r="E29" s="26">
        <f t="shared" si="5"/>
        <v>0</v>
      </c>
      <c r="F29" s="26">
        <f>F30</f>
        <v>0</v>
      </c>
      <c r="G29" s="26">
        <f t="shared" si="6"/>
        <v>0</v>
      </c>
      <c r="H29" s="26">
        <f>H30</f>
        <v>0</v>
      </c>
      <c r="I29" s="26">
        <f>I30</f>
        <v>0</v>
      </c>
      <c r="J29" s="26">
        <f t="shared" si="7"/>
        <v>0</v>
      </c>
      <c r="K29" s="26">
        <f>K30</f>
        <v>0</v>
      </c>
      <c r="L29" s="26">
        <f t="shared" si="8"/>
        <v>0</v>
      </c>
      <c r="M29" s="26">
        <f>M30</f>
        <v>0</v>
      </c>
      <c r="N29" s="26">
        <f t="shared" si="9"/>
        <v>0</v>
      </c>
    </row>
    <row r="30" spans="1:14" ht="31.5" hidden="1" x14ac:dyDescent="0.25">
      <c r="A30" s="23" t="s">
        <v>93</v>
      </c>
      <c r="B30" s="35" t="s">
        <v>121</v>
      </c>
      <c r="C30" s="22"/>
      <c r="D30" s="22"/>
      <c r="E30" s="22">
        <f t="shared" si="5"/>
        <v>0</v>
      </c>
      <c r="F30" s="22"/>
      <c r="G30" s="22">
        <f t="shared" si="6"/>
        <v>0</v>
      </c>
      <c r="H30" s="22"/>
      <c r="I30" s="22"/>
      <c r="J30" s="22">
        <f t="shared" si="7"/>
        <v>0</v>
      </c>
      <c r="K30" s="22"/>
      <c r="L30" s="22">
        <f t="shared" si="8"/>
        <v>0</v>
      </c>
      <c r="M30" s="22"/>
      <c r="N30" s="22">
        <f t="shared" si="9"/>
        <v>0</v>
      </c>
    </row>
    <row r="31" spans="1:14" ht="31.5" x14ac:dyDescent="0.25">
      <c r="A31" s="25" t="s">
        <v>129</v>
      </c>
      <c r="B31" s="31" t="s">
        <v>89</v>
      </c>
      <c r="C31" s="30">
        <f t="shared" ref="C31:H31" si="21">C35-C32</f>
        <v>116103</v>
      </c>
      <c r="D31" s="30">
        <f t="shared" ref="D31:F31" si="22">D35-D32</f>
        <v>0</v>
      </c>
      <c r="E31" s="30">
        <f t="shared" si="5"/>
        <v>116103</v>
      </c>
      <c r="F31" s="30">
        <f t="shared" si="22"/>
        <v>0</v>
      </c>
      <c r="G31" s="30">
        <f t="shared" si="6"/>
        <v>116103</v>
      </c>
      <c r="H31" s="30">
        <f t="shared" si="21"/>
        <v>21534</v>
      </c>
      <c r="I31" s="30">
        <f t="shared" ref="I31:K31" si="23">I35-I32</f>
        <v>0</v>
      </c>
      <c r="J31" s="30">
        <f t="shared" si="7"/>
        <v>21534</v>
      </c>
      <c r="K31" s="30">
        <f t="shared" si="23"/>
        <v>-3741</v>
      </c>
      <c r="L31" s="30">
        <f t="shared" si="8"/>
        <v>17793</v>
      </c>
      <c r="M31" s="30">
        <f t="shared" ref="M31" si="24">M35-M32</f>
        <v>0</v>
      </c>
      <c r="N31" s="30">
        <f t="shared" si="9"/>
        <v>17793</v>
      </c>
    </row>
    <row r="32" spans="1:14" ht="33" hidden="1" customHeight="1" x14ac:dyDescent="0.25">
      <c r="A32" s="25" t="s">
        <v>81</v>
      </c>
      <c r="B32" s="31" t="s">
        <v>83</v>
      </c>
      <c r="C32" s="26">
        <f t="shared" ref="C32:H32" si="25">C33+C34</f>
        <v>0</v>
      </c>
      <c r="D32" s="26">
        <f t="shared" ref="D32:F32" si="26">D33+D34</f>
        <v>0</v>
      </c>
      <c r="E32" s="26">
        <f t="shared" si="5"/>
        <v>0</v>
      </c>
      <c r="F32" s="26">
        <f t="shared" si="26"/>
        <v>0</v>
      </c>
      <c r="G32" s="26">
        <f t="shared" si="6"/>
        <v>0</v>
      </c>
      <c r="H32" s="26">
        <f t="shared" si="25"/>
        <v>0</v>
      </c>
      <c r="I32" s="26">
        <f t="shared" ref="I32:K32" si="27">I33+I34</f>
        <v>0</v>
      </c>
      <c r="J32" s="26">
        <f t="shared" si="7"/>
        <v>0</v>
      </c>
      <c r="K32" s="26">
        <f t="shared" si="27"/>
        <v>0</v>
      </c>
      <c r="L32" s="26">
        <f t="shared" si="8"/>
        <v>0</v>
      </c>
      <c r="M32" s="26">
        <f t="shared" ref="M32" si="28">M33+M34</f>
        <v>0</v>
      </c>
      <c r="N32" s="26">
        <f t="shared" si="9"/>
        <v>0</v>
      </c>
    </row>
    <row r="33" spans="1:15" ht="49.5" hidden="1" customHeight="1" x14ac:dyDescent="0.25">
      <c r="A33" s="23" t="s">
        <v>84</v>
      </c>
      <c r="B33" s="34" t="s">
        <v>85</v>
      </c>
      <c r="C33" s="22"/>
      <c r="D33" s="22"/>
      <c r="E33" s="22">
        <f t="shared" si="5"/>
        <v>0</v>
      </c>
      <c r="F33" s="22"/>
      <c r="G33" s="22">
        <f t="shared" si="6"/>
        <v>0</v>
      </c>
      <c r="H33" s="22"/>
      <c r="I33" s="22"/>
      <c r="J33" s="22">
        <f t="shared" si="7"/>
        <v>0</v>
      </c>
      <c r="K33" s="22"/>
      <c r="L33" s="22">
        <f t="shared" si="8"/>
        <v>0</v>
      </c>
      <c r="M33" s="22"/>
      <c r="N33" s="22">
        <f t="shared" si="9"/>
        <v>0</v>
      </c>
    </row>
    <row r="34" spans="1:15" s="37" customFormat="1" ht="63" hidden="1" customHeight="1" x14ac:dyDescent="0.25">
      <c r="A34" s="23" t="s">
        <v>116</v>
      </c>
      <c r="B34" s="35" t="s">
        <v>117</v>
      </c>
      <c r="C34" s="22"/>
      <c r="D34" s="22"/>
      <c r="E34" s="22">
        <f t="shared" si="5"/>
        <v>0</v>
      </c>
      <c r="F34" s="22"/>
      <c r="G34" s="22">
        <f t="shared" si="6"/>
        <v>0</v>
      </c>
      <c r="H34" s="22"/>
      <c r="I34" s="22"/>
      <c r="J34" s="22">
        <f t="shared" si="7"/>
        <v>0</v>
      </c>
      <c r="K34" s="22"/>
      <c r="L34" s="22">
        <f t="shared" si="8"/>
        <v>0</v>
      </c>
      <c r="M34" s="22"/>
      <c r="N34" s="22">
        <f t="shared" si="9"/>
        <v>0</v>
      </c>
    </row>
    <row r="35" spans="1:15" ht="36" customHeight="1" x14ac:dyDescent="0.25">
      <c r="A35" s="25" t="s">
        <v>130</v>
      </c>
      <c r="B35" s="31" t="s">
        <v>90</v>
      </c>
      <c r="C35" s="26">
        <f t="shared" ref="C35:H35" si="29">SUM(C36:C39)</f>
        <v>116103</v>
      </c>
      <c r="D35" s="26">
        <f t="shared" ref="D35:F35" si="30">SUM(D36:D39)</f>
        <v>0</v>
      </c>
      <c r="E35" s="26">
        <f t="shared" si="5"/>
        <v>116103</v>
      </c>
      <c r="F35" s="26">
        <f t="shared" si="30"/>
        <v>0</v>
      </c>
      <c r="G35" s="26">
        <f t="shared" si="6"/>
        <v>116103</v>
      </c>
      <c r="H35" s="26">
        <f t="shared" si="29"/>
        <v>21534</v>
      </c>
      <c r="I35" s="26">
        <f t="shared" ref="I35:K35" si="31">SUM(I36:I39)</f>
        <v>0</v>
      </c>
      <c r="J35" s="26">
        <f t="shared" si="7"/>
        <v>21534</v>
      </c>
      <c r="K35" s="26">
        <f t="shared" si="31"/>
        <v>-3741</v>
      </c>
      <c r="L35" s="26">
        <f t="shared" si="8"/>
        <v>17793</v>
      </c>
      <c r="M35" s="26">
        <f t="shared" ref="M35" si="32">SUM(M36:M39)</f>
        <v>0</v>
      </c>
      <c r="N35" s="26">
        <f t="shared" si="9"/>
        <v>17793</v>
      </c>
    </row>
    <row r="36" spans="1:15" ht="62.25" hidden="1" customHeight="1" x14ac:dyDescent="0.25">
      <c r="A36" s="23" t="s">
        <v>98</v>
      </c>
      <c r="B36" s="35" t="s">
        <v>99</v>
      </c>
      <c r="C36" s="22"/>
      <c r="D36" s="22"/>
      <c r="E36" s="22">
        <f t="shared" si="5"/>
        <v>0</v>
      </c>
      <c r="F36" s="22"/>
      <c r="G36" s="22">
        <f t="shared" si="6"/>
        <v>0</v>
      </c>
      <c r="H36" s="22"/>
      <c r="I36" s="22"/>
      <c r="J36" s="22">
        <f t="shared" si="7"/>
        <v>0</v>
      </c>
      <c r="K36" s="22"/>
      <c r="L36" s="22">
        <f t="shared" si="8"/>
        <v>0</v>
      </c>
      <c r="M36" s="22"/>
      <c r="N36" s="22">
        <f t="shared" si="9"/>
        <v>0</v>
      </c>
    </row>
    <row r="37" spans="1:15" ht="80.25" hidden="1" customHeight="1" x14ac:dyDescent="0.25">
      <c r="A37" s="23" t="s">
        <v>100</v>
      </c>
      <c r="B37" s="35" t="s">
        <v>105</v>
      </c>
      <c r="C37" s="22"/>
      <c r="D37" s="22"/>
      <c r="E37" s="22">
        <f t="shared" si="5"/>
        <v>0</v>
      </c>
      <c r="F37" s="22"/>
      <c r="G37" s="22">
        <f t="shared" si="6"/>
        <v>0</v>
      </c>
      <c r="H37" s="22"/>
      <c r="I37" s="22"/>
      <c r="J37" s="22">
        <f t="shared" si="7"/>
        <v>0</v>
      </c>
      <c r="K37" s="22"/>
      <c r="L37" s="22">
        <f t="shared" si="8"/>
        <v>0</v>
      </c>
      <c r="M37" s="22"/>
      <c r="N37" s="22">
        <f t="shared" si="9"/>
        <v>0</v>
      </c>
    </row>
    <row r="38" spans="1:15" ht="50.25" hidden="1" customHeight="1" x14ac:dyDescent="0.25">
      <c r="A38" s="23" t="s">
        <v>86</v>
      </c>
      <c r="B38" s="35" t="s">
        <v>87</v>
      </c>
      <c r="C38" s="22"/>
      <c r="D38" s="22"/>
      <c r="E38" s="22">
        <f t="shared" si="5"/>
        <v>0</v>
      </c>
      <c r="F38" s="22"/>
      <c r="G38" s="22">
        <f t="shared" si="6"/>
        <v>0</v>
      </c>
      <c r="H38" s="22"/>
      <c r="I38" s="22"/>
      <c r="J38" s="22">
        <f t="shared" si="7"/>
        <v>0</v>
      </c>
      <c r="K38" s="22"/>
      <c r="L38" s="22">
        <f t="shared" si="8"/>
        <v>0</v>
      </c>
      <c r="M38" s="22"/>
      <c r="N38" s="22">
        <f t="shared" si="9"/>
        <v>0</v>
      </c>
    </row>
    <row r="39" spans="1:15" ht="47.25" x14ac:dyDescent="0.25">
      <c r="A39" s="23" t="s">
        <v>118</v>
      </c>
      <c r="B39" s="35" t="s">
        <v>119</v>
      </c>
      <c r="C39" s="22">
        <v>116103</v>
      </c>
      <c r="D39" s="22"/>
      <c r="E39" s="22">
        <f t="shared" si="5"/>
        <v>116103</v>
      </c>
      <c r="F39" s="22"/>
      <c r="G39" s="22">
        <f t="shared" si="6"/>
        <v>116103</v>
      </c>
      <c r="H39" s="22">
        <v>21534</v>
      </c>
      <c r="I39" s="22"/>
      <c r="J39" s="22">
        <f t="shared" si="7"/>
        <v>21534</v>
      </c>
      <c r="K39" s="22">
        <v>-3741</v>
      </c>
      <c r="L39" s="22">
        <f t="shared" si="8"/>
        <v>17793</v>
      </c>
      <c r="M39" s="22"/>
      <c r="N39" s="22">
        <f t="shared" si="9"/>
        <v>17793</v>
      </c>
    </row>
    <row r="40" spans="1:15" s="38" customFormat="1" ht="18.75" customHeight="1" x14ac:dyDescent="0.25">
      <c r="A40" s="25" t="s">
        <v>131</v>
      </c>
      <c r="B40" s="31" t="s">
        <v>82</v>
      </c>
      <c r="C40" s="26">
        <f t="shared" ref="C40:H40" si="33">C42-C41</f>
        <v>0</v>
      </c>
      <c r="D40" s="26">
        <f t="shared" ref="D40:F40" si="34">D42-D41</f>
        <v>0</v>
      </c>
      <c r="E40" s="26">
        <f t="shared" si="5"/>
        <v>0</v>
      </c>
      <c r="F40" s="26">
        <f t="shared" si="34"/>
        <v>0</v>
      </c>
      <c r="G40" s="26">
        <f t="shared" si="6"/>
        <v>0</v>
      </c>
      <c r="H40" s="26">
        <f t="shared" si="33"/>
        <v>0</v>
      </c>
      <c r="I40" s="26">
        <f t="shared" ref="I40:K40" si="35">I42-I41</f>
        <v>0</v>
      </c>
      <c r="J40" s="26">
        <f t="shared" si="7"/>
        <v>0</v>
      </c>
      <c r="K40" s="26">
        <f t="shared" si="35"/>
        <v>0</v>
      </c>
      <c r="L40" s="26">
        <f t="shared" si="8"/>
        <v>0</v>
      </c>
      <c r="M40" s="26">
        <f t="shared" ref="M40" si="36">M42-M41</f>
        <v>0</v>
      </c>
      <c r="N40" s="26">
        <f t="shared" si="9"/>
        <v>0</v>
      </c>
    </row>
    <row r="41" spans="1:15" s="38" customFormat="1" ht="31.5" x14ac:dyDescent="0.25">
      <c r="A41" s="23" t="s">
        <v>132</v>
      </c>
      <c r="B41" s="35" t="s">
        <v>42</v>
      </c>
      <c r="C41" s="40">
        <f>C16+C21+C39+69946247448</f>
        <v>76105915648</v>
      </c>
      <c r="D41" s="40">
        <f>D16+D21+D39+3845944700</f>
        <v>3845944700</v>
      </c>
      <c r="E41" s="40">
        <f>E16+E21+E39+73792192148</f>
        <v>79951860348</v>
      </c>
      <c r="F41" s="40">
        <v>17155400</v>
      </c>
      <c r="G41" s="40">
        <f>G16+G21+G39+73809347548</f>
        <v>79969015748</v>
      </c>
      <c r="H41" s="22">
        <f>H16+H21+H39+76494295098</f>
        <v>80297631498</v>
      </c>
      <c r="I41" s="40">
        <f>I16+I21+I39+4982066300</f>
        <v>4982066300</v>
      </c>
      <c r="J41" s="40">
        <f>J16+J21+J39+81476361398</f>
        <v>85279697798</v>
      </c>
      <c r="K41" s="40">
        <f>K16+K21+K39+48</f>
        <v>3000000048</v>
      </c>
      <c r="L41" s="40">
        <f>L16+L21+L39+81476361398+48</f>
        <v>88279697846</v>
      </c>
      <c r="M41" s="40">
        <v>18768752</v>
      </c>
      <c r="N41" s="40">
        <f>N16+N21+N39+81495130198</f>
        <v>88298466598</v>
      </c>
    </row>
    <row r="42" spans="1:15" s="38" customFormat="1" ht="31.5" x14ac:dyDescent="0.25">
      <c r="A42" s="23" t="s">
        <v>133</v>
      </c>
      <c r="B42" s="35" t="s">
        <v>41</v>
      </c>
      <c r="C42" s="40">
        <f>C18+C23+C28+69946247448</f>
        <v>76105915648</v>
      </c>
      <c r="D42" s="40">
        <f>D18+D23+D28+3845944700</f>
        <v>3845944700</v>
      </c>
      <c r="E42" s="40">
        <f>E18+E23+E28+73792192148</f>
        <v>79951860348</v>
      </c>
      <c r="F42" s="40">
        <v>17155400</v>
      </c>
      <c r="G42" s="40">
        <f>G18+G23+G28+73809347548</f>
        <v>79969015748</v>
      </c>
      <c r="H42" s="22">
        <f>H18+H23+H28+76494295098</f>
        <v>80297631498</v>
      </c>
      <c r="I42" s="40">
        <f>I18+I23+I28+4982066300</f>
        <v>4982066300</v>
      </c>
      <c r="J42" s="40">
        <f>J18+J23+J28+81476361398</f>
        <v>85279697798</v>
      </c>
      <c r="K42" s="40">
        <f>K18+K23+K28+48</f>
        <v>3000000048</v>
      </c>
      <c r="L42" s="40">
        <f>L18+L23+L28+81476361398+48</f>
        <v>88279697846</v>
      </c>
      <c r="M42" s="40">
        <v>18768752</v>
      </c>
      <c r="N42" s="40">
        <f>N18+N23+N28+81495130198</f>
        <v>88298466598</v>
      </c>
    </row>
    <row r="43" spans="1:15" ht="17.25" customHeight="1" x14ac:dyDescent="0.3">
      <c r="A43" s="23"/>
      <c r="B43" s="33" t="s">
        <v>120</v>
      </c>
      <c r="C43" s="26">
        <f t="shared" ref="C43:H43" si="37">C14+C19+C24+C29+C31+C40</f>
        <v>0</v>
      </c>
      <c r="D43" s="26">
        <f t="shared" ref="D43:F43" si="38">D14+D19+D24+D29+D31+D40</f>
        <v>0</v>
      </c>
      <c r="E43" s="26">
        <f t="shared" si="5"/>
        <v>0</v>
      </c>
      <c r="F43" s="26">
        <f t="shared" si="38"/>
        <v>0</v>
      </c>
      <c r="G43" s="26">
        <f t="shared" ref="G43" si="39">E43+F43</f>
        <v>0</v>
      </c>
      <c r="H43" s="26">
        <f t="shared" si="37"/>
        <v>0</v>
      </c>
      <c r="I43" s="26">
        <f t="shared" ref="I43:K43" si="40">I14+I19+I24+I29+I31+I40</f>
        <v>0</v>
      </c>
      <c r="J43" s="26">
        <f t="shared" si="7"/>
        <v>0</v>
      </c>
      <c r="K43" s="26">
        <f t="shared" si="40"/>
        <v>0</v>
      </c>
      <c r="L43" s="26">
        <f t="shared" ref="L43" si="41">J43+K43</f>
        <v>0</v>
      </c>
      <c r="M43" s="26">
        <f t="shared" ref="M43" si="42">M14+M19+M24+M29+M31+M40</f>
        <v>0</v>
      </c>
      <c r="N43" s="26">
        <f t="shared" ref="N43" si="43">L43+M43</f>
        <v>0</v>
      </c>
      <c r="O43" s="43" t="s">
        <v>139</v>
      </c>
    </row>
    <row r="44" spans="1:15" ht="15.75" x14ac:dyDescent="0.25">
      <c r="C44" s="32"/>
      <c r="D44" s="32"/>
      <c r="E44" s="32"/>
      <c r="F44" s="32"/>
      <c r="G44" s="32"/>
      <c r="H44" s="32"/>
    </row>
    <row r="45" spans="1:15" ht="12.75" hidden="1" customHeight="1" x14ac:dyDescent="0.25">
      <c r="C45" s="22">
        <v>5914144791.3538399</v>
      </c>
      <c r="D45" s="22"/>
      <c r="E45" s="22"/>
      <c r="F45" s="22"/>
      <c r="G45" s="22"/>
      <c r="H45" s="22">
        <v>5344121783.52631</v>
      </c>
    </row>
    <row r="46" spans="1:15" ht="12.75" hidden="1" customHeight="1" x14ac:dyDescent="0.2">
      <c r="B46" s="39" t="s">
        <v>94</v>
      </c>
    </row>
    <row r="47" spans="1:15" ht="12.75" hidden="1" customHeight="1" x14ac:dyDescent="0.2">
      <c r="B47" s="39" t="s">
        <v>95</v>
      </c>
    </row>
    <row r="48" spans="1:15" ht="12.75" hidden="1" customHeight="1" x14ac:dyDescent="0.2">
      <c r="B48" s="39" t="s">
        <v>96</v>
      </c>
    </row>
    <row r="49" spans="2:8" hidden="1" x14ac:dyDescent="0.2">
      <c r="B49" s="39" t="s">
        <v>101</v>
      </c>
      <c r="C49" s="29"/>
      <c r="D49" s="29"/>
      <c r="E49" s="29"/>
      <c r="F49" s="29"/>
      <c r="G49" s="29"/>
      <c r="H49" s="29"/>
    </row>
    <row r="50" spans="2:8" hidden="1" x14ac:dyDescent="0.2">
      <c r="B50" s="39" t="s">
        <v>102</v>
      </c>
      <c r="C50" s="29"/>
      <c r="D50" s="29"/>
      <c r="E50" s="29"/>
      <c r="F50" s="29"/>
      <c r="G50" s="29"/>
      <c r="H50" s="29"/>
    </row>
    <row r="51" spans="2:8" hidden="1" x14ac:dyDescent="0.2">
      <c r="B51" s="39" t="s">
        <v>103</v>
      </c>
    </row>
    <row r="52" spans="2:8" hidden="1" x14ac:dyDescent="0.2">
      <c r="B52" s="24" t="s">
        <v>104</v>
      </c>
    </row>
    <row r="53" spans="2:8" hidden="1" x14ac:dyDescent="0.2"/>
    <row r="54" spans="2:8" hidden="1" x14ac:dyDescent="0.2"/>
    <row r="55" spans="2:8" hidden="1" x14ac:dyDescent="0.2">
      <c r="B55" s="24" t="s">
        <v>97</v>
      </c>
    </row>
    <row r="57" spans="2:8" x14ac:dyDescent="0.2">
      <c r="C57" s="29"/>
      <c r="D57" s="29"/>
      <c r="E57" s="29"/>
      <c r="F57" s="29"/>
      <c r="G57" s="29"/>
    </row>
  </sheetData>
  <mergeCells count="10">
    <mergeCell ref="A1:N1"/>
    <mergeCell ref="A2:N2"/>
    <mergeCell ref="A3:N3"/>
    <mergeCell ref="A5:N5"/>
    <mergeCell ref="A6:N6"/>
    <mergeCell ref="A7:N7"/>
    <mergeCell ref="A12:B12"/>
    <mergeCell ref="A9:N9"/>
    <mergeCell ref="A10:N10"/>
    <mergeCell ref="A11:N11"/>
  </mergeCells>
  <phoneticPr fontId="0" type="noConversion"/>
  <printOptions horizontalCentered="1"/>
  <pageMargins left="0.78740157480314965" right="0.78740157480314965" top="0.78740157480314965" bottom="0.39370078740157483" header="0.39370078740157483" footer="0"/>
  <pageSetup paperSize="9" fitToHeight="0" orientation="landscape" r:id="rId1"/>
  <headerFooter differentFirst="1" alignWithMargins="0">
    <oddHeader>&amp;C&amp;"Times New Roman,обычный"&amp;14&amp;P</oddHeader>
  </headerFooter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Молчанова Ольга Петровна</cp:lastModifiedBy>
  <cp:lastPrinted>2019-06-05T08:59:10Z</cp:lastPrinted>
  <dcterms:created xsi:type="dcterms:W3CDTF">2002-10-06T09:19:10Z</dcterms:created>
  <dcterms:modified xsi:type="dcterms:W3CDTF">2019-06-07T12:54:06Z</dcterms:modified>
</cp:coreProperties>
</file>