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990" windowHeight="5880"/>
  </bookViews>
  <sheets>
    <sheet name="Sheet1" sheetId="1" r:id="rId1"/>
  </sheets>
  <definedNames>
    <definedName name="_xlnm.Print_Titles" localSheetId="0">Sheet1!$4:$4</definedName>
    <definedName name="_xlnm.Print_Area" localSheetId="0">Sheet1!$A$1:$G$43</definedName>
  </definedNames>
  <calcPr calcId="145621"/>
</workbook>
</file>

<file path=xl/calcChain.xml><?xml version="1.0" encoding="utf-8"?>
<calcChain xmlns="http://schemas.openxmlformats.org/spreadsheetml/2006/main">
  <c r="E6" i="1" l="1"/>
  <c r="E38" i="1"/>
  <c r="E37" i="1"/>
  <c r="F30" i="1"/>
  <c r="E24" i="1"/>
  <c r="E8" i="1"/>
  <c r="E18" i="1"/>
  <c r="E15" i="1" l="1"/>
  <c r="G7" i="1" l="1"/>
  <c r="G9" i="1"/>
  <c r="G10" i="1"/>
  <c r="G11" i="1"/>
  <c r="G12" i="1"/>
  <c r="G16" i="1"/>
  <c r="G25" i="1"/>
  <c r="G27" i="1"/>
  <c r="G28" i="1"/>
  <c r="G29" i="1"/>
  <c r="G30" i="1"/>
  <c r="G31" i="1"/>
  <c r="G32" i="1"/>
  <c r="G33" i="1"/>
  <c r="G34" i="1"/>
  <c r="G35" i="1"/>
  <c r="G36" i="1"/>
  <c r="G41" i="1"/>
  <c r="G42" i="1"/>
  <c r="F7" i="1"/>
  <c r="F9" i="1"/>
  <c r="F10" i="1"/>
  <c r="F11" i="1"/>
  <c r="F12" i="1"/>
  <c r="F16" i="1"/>
  <c r="F27" i="1"/>
  <c r="F28" i="1"/>
  <c r="F29" i="1"/>
  <c r="F31" i="1"/>
  <c r="F32" i="1"/>
  <c r="F33" i="1"/>
  <c r="F34" i="1"/>
  <c r="F36" i="1"/>
  <c r="F41" i="1"/>
  <c r="F42" i="1"/>
  <c r="D24" i="1" l="1"/>
  <c r="E40" i="1"/>
  <c r="D40" i="1"/>
  <c r="F40" i="1" l="1"/>
  <c r="G40" i="1"/>
  <c r="D6" i="1"/>
  <c r="G6" i="1" l="1"/>
  <c r="F6" i="1"/>
  <c r="D26" i="1"/>
  <c r="D15" i="1"/>
  <c r="D8" i="1"/>
  <c r="D5" i="1" l="1"/>
  <c r="D17" i="1"/>
  <c r="G15" i="1" l="1"/>
  <c r="F15" i="1"/>
  <c r="D43" i="1"/>
  <c r="G24" i="1" l="1"/>
  <c r="F24" i="1"/>
  <c r="E26" i="1"/>
  <c r="E17" i="1" s="1"/>
  <c r="G8" i="1" l="1"/>
  <c r="F8" i="1"/>
  <c r="F26" i="1"/>
  <c r="G26" i="1"/>
  <c r="E5" i="1"/>
  <c r="E43" i="1" s="1"/>
  <c r="F17" i="1" l="1"/>
  <c r="G17" i="1"/>
  <c r="G43" i="1"/>
  <c r="F43" i="1"/>
  <c r="G5" i="1"/>
  <c r="F5" i="1"/>
</calcChain>
</file>

<file path=xl/sharedStrings.xml><?xml version="1.0" encoding="utf-8"?>
<sst xmlns="http://schemas.openxmlformats.org/spreadsheetml/2006/main" count="90" uniqueCount="64">
  <si>
    <t>Наименование показателя</t>
  </si>
  <si>
    <t>Заработная плата</t>
  </si>
  <si>
    <t>Начисления на выплаты по оплате труда</t>
  </si>
  <si>
    <t>Прочие выплаты</t>
  </si>
  <si>
    <t>100</t>
  </si>
  <si>
    <t>141</t>
  </si>
  <si>
    <t>142</t>
  </si>
  <si>
    <t>КОСГУ</t>
  </si>
  <si>
    <t>211</t>
  </si>
  <si>
    <t>212</t>
  </si>
  <si>
    <t>Суточные при служебных командировках</t>
  </si>
  <si>
    <t>Найм жилых помещений</t>
  </si>
  <si>
    <t>Услуги связи</t>
  </si>
  <si>
    <t>244</t>
  </si>
  <si>
    <t>222</t>
  </si>
  <si>
    <t>226</t>
  </si>
  <si>
    <t>221</t>
  </si>
  <si>
    <t>225</t>
  </si>
  <si>
    <t>310</t>
  </si>
  <si>
    <t>340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</si>
  <si>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</si>
  <si>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</si>
  <si>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</si>
  <si>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</si>
  <si>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</si>
  <si>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</si>
  <si>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</si>
  <si>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Уплата налога на имущество организаций и земельного налога</t>
  </si>
  <si>
    <t>800</t>
  </si>
  <si>
    <t>851</t>
  </si>
  <si>
    <t>852</t>
  </si>
  <si>
    <t>223</t>
  </si>
  <si>
    <t>290</t>
  </si>
  <si>
    <t>%</t>
  </si>
  <si>
    <t>примечание (увеличение расходов)</t>
  </si>
  <si>
    <t>отпуск по уходу за ребенком</t>
  </si>
  <si>
    <t>наличный расчет при командировках</t>
  </si>
  <si>
    <t>ср. зарплата 34118 рублей</t>
  </si>
  <si>
    <t>Итого</t>
  </si>
  <si>
    <t>вид расходов</t>
  </si>
  <si>
    <t>Фонд оплаты труда государственных внебюджетных фондов</t>
  </si>
  <si>
    <t>Иные выплаты персоналу, за исключением фонда оплаты труда, в том числе: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</si>
  <si>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фондов, в том числе:</t>
  </si>
  <si>
    <t>Иные бюджетные ассигнования</t>
  </si>
  <si>
    <t xml:space="preserve">Уплата прочих налогов, сборов </t>
  </si>
  <si>
    <t>Откл. (руб.)</t>
  </si>
  <si>
    <t>КБК                                 01 13 73 2 00 50932</t>
  </si>
  <si>
    <t>Сумма на 2016 год              (руб.)</t>
  </si>
  <si>
    <t>Арендная плата за пользование имуществом</t>
  </si>
  <si>
    <t>Увеличение стоимости нематериальных активов</t>
  </si>
  <si>
    <t>кап.ремонт системы доступа в помещения инвалидам и проведение реставрационных работ</t>
  </si>
  <si>
    <t>Сумма на 2018 год             (руб.)</t>
  </si>
  <si>
    <t xml:space="preserve"> Закупка товаров, работ, услуг в сфере
информационно-коммуникационных технологий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</si>
  <si>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</si>
  <si>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</si>
  <si>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 xml:space="preserve"> Пенсии, пособия, выплачиваемые организациями сектора государственного управления</t>
  </si>
  <si>
    <t>Закупка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</si>
  <si>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имущества, в том числе: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</si>
  <si>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</si>
  <si>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Прочая закупка товаров, работ и услуг для обеспечения государственных (муниципальных) нужд, в том числе:</t>
  </si>
  <si>
    <t>Проект сметы расходов на выполнение функций органа управления ТФОМС Ярославской области на 2018 год</t>
  </si>
  <si>
    <t>Проезд при служебных командировках</t>
  </si>
  <si>
    <t>Парковка во время служебной командировки</t>
  </si>
  <si>
    <t>Приобретение ГСМ во время служебной командировки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</si>
</sst>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</cellStyleXfs>
  <cellXfs count="4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top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right" vertical="top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indent="2"/>
    </xf>
    <xf numFmtId="0" fontId="7" fillId="0" borderId="3" xfId="0" applyNumberFormat="1" applyFont="1" applyFill="1" applyBorder="1" applyAlignment="1" applyProtection="1">
      <alignment horizontal="left" vertical="center" wrapText="1" indent="2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left" vertical="top"/>
    </xf>
    <xf numFmtId="3" fontId="6" fillId="0" borderId="3" xfId="0" applyNumberFormat="1" applyFont="1" applyFill="1" applyBorder="1" applyAlignment="1" applyProtection="1">
      <alignment horizontal="right" vertical="center"/>
    </xf>
    <xf numFmtId="3" fontId="7" fillId="0" borderId="3" xfId="0" applyNumberFormat="1" applyFont="1" applyFill="1" applyBorder="1" applyAlignment="1" applyProtection="1">
      <alignment horizontal="right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10" fontId="7" fillId="0" borderId="3" xfId="1" applyNumberFormat="1" applyFont="1" applyFill="1" applyBorder="1" applyAlignment="1" applyProtection="1">
      <alignment horizontal="center" vertical="center"/>
    </xf>
    <xf numFmtId="3" fontId="7" fillId="0" borderId="3" xfId="1" applyNumberFormat="1" applyFont="1" applyFill="1" applyBorder="1" applyAlignment="1" applyProtection="1">
      <alignment horizontal="center" vertical="center"/>
    </xf>
    <xf numFmtId="3" fontId="7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top"/>
    </xf>
    <xf numFmtId="0" fontId="6" fillId="0" borderId="3" xfId="0" applyNumberFormat="1" applyFont="1" applyFill="1" applyBorder="1" applyAlignment="1" applyProtection="1">
      <alignment horizontal="center" vertical="center"/>
    </xf>
    <xf numFmtId="10" fontId="6" fillId="0" borderId="3" xfId="1" applyNumberFormat="1" applyFont="1" applyFill="1" applyBorder="1" applyAlignment="1" applyProtection="1">
      <alignment horizontal="center" vertical="center"/>
    </xf>
    <xf numFmtId="3" fontId="6" fillId="0" borderId="3" xfId="1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left" vertical="top" wrapText="1" indent="2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zoomScaleNormal="100" workbookViewId="0">
      <selection activeCell="A38" sqref="A38"/>
    </sheetView>
  </sheetViews>
  <sheetFormatPr defaultRowHeight="12.75" x14ac:dyDescent="0.2"/>
  <cols>
    <col min="1" max="1" width="68.85546875" customWidth="1"/>
    <col min="2" max="2" width="14.5703125" customWidth="1"/>
    <col min="3" max="3" width="11.42578125" customWidth="1"/>
    <col min="4" max="4" width="18" hidden="1" customWidth="1"/>
    <col min="5" max="5" width="16.7109375" customWidth="1"/>
    <col min="6" max="6" width="12.28515625" hidden="1" customWidth="1"/>
    <col min="7" max="7" width="14.42578125" style="5" hidden="1" customWidth="1"/>
    <col min="8" max="8" width="30.5703125" hidden="1" customWidth="1"/>
    <col min="9" max="9" width="10.28515625" customWidth="1"/>
    <col min="10" max="10" width="53.140625" customWidth="1"/>
  </cols>
  <sheetData>
    <row r="1" spans="1:16" ht="50.25" customHeight="1" x14ac:dyDescent="0.2">
      <c r="A1" s="38" t="s">
        <v>60</v>
      </c>
      <c r="B1" s="38"/>
      <c r="C1" s="38"/>
      <c r="D1" s="38"/>
      <c r="E1" s="38"/>
      <c r="F1" s="38"/>
      <c r="G1" s="38"/>
      <c r="J1" s="37"/>
      <c r="K1" s="37"/>
      <c r="L1" s="37"/>
      <c r="M1" s="37"/>
      <c r="N1" s="37"/>
      <c r="O1" s="37"/>
      <c r="P1" s="37"/>
    </row>
    <row r="2" spans="1:16" s="17" customFormat="1" ht="37.5" customHeight="1" x14ac:dyDescent="0.2">
      <c r="A2" s="42" t="s">
        <v>0</v>
      </c>
      <c r="B2" s="41" t="s">
        <v>46</v>
      </c>
      <c r="C2" s="41"/>
      <c r="D2" s="41" t="s">
        <v>47</v>
      </c>
      <c r="E2" s="41" t="s">
        <v>51</v>
      </c>
      <c r="F2" s="43" t="s">
        <v>33</v>
      </c>
      <c r="G2" s="45" t="s">
        <v>45</v>
      </c>
      <c r="H2" s="39" t="s">
        <v>34</v>
      </c>
    </row>
    <row r="3" spans="1:16" s="17" customFormat="1" ht="38.25" customHeight="1" x14ac:dyDescent="0.2">
      <c r="A3" s="42"/>
      <c r="B3" s="23" t="s">
        <v>39</v>
      </c>
      <c r="C3" s="22" t="s">
        <v>7</v>
      </c>
      <c r="D3" s="41"/>
      <c r="E3" s="41"/>
      <c r="F3" s="44"/>
      <c r="G3" s="46"/>
      <c r="H3" s="40"/>
    </row>
    <row r="4" spans="1:16" ht="18.75" x14ac:dyDescent="0.2">
      <c r="A4" s="8">
        <v>1</v>
      </c>
      <c r="B4" s="9">
        <v>2</v>
      </c>
      <c r="C4" s="8">
        <v>3</v>
      </c>
      <c r="D4" s="8">
        <v>4</v>
      </c>
      <c r="E4" s="9">
        <v>4</v>
      </c>
      <c r="F4" s="8">
        <v>6</v>
      </c>
      <c r="G4" s="24">
        <v>7</v>
      </c>
      <c r="H4" s="18"/>
    </row>
    <row r="5" spans="1:16" ht="93.75" x14ac:dyDescent="0.2">
      <c r="A5" s="10" t="s">
        <v>58</v>
      </c>
      <c r="B5" s="22" t="s">
        <v>4</v>
      </c>
      <c r="C5" s="11"/>
      <c r="D5" s="28">
        <f>D6+D8+D15</f>
        <v>65162332</v>
      </c>
      <c r="E5" s="26">
        <f>E6+E8+E15</f>
        <v>66003035</v>
      </c>
      <c r="F5" s="29">
        <f>E5/D5</f>
        <v>1.0129016714748638</v>
      </c>
      <c r="G5" s="30">
        <f>E5-D5</f>
        <v>840703</v>
      </c>
      <c r="H5" s="2"/>
      <c r="I5" s="5"/>
    </row>
    <row r="6" spans="1:16" ht="37.5" x14ac:dyDescent="0.2">
      <c r="A6" s="12" t="s">
        <v>40</v>
      </c>
      <c r="B6" s="8" t="s">
        <v>5</v>
      </c>
      <c r="C6" s="11"/>
      <c r="D6" s="31">
        <f>SUM(D7:D7)</f>
        <v>49065932</v>
      </c>
      <c r="E6" s="27">
        <f>E7</f>
        <v>49111548</v>
      </c>
      <c r="F6" s="29">
        <f t="shared" ref="F6:F43" si="0">E6/D6</f>
        <v>1.0009296878330978</v>
      </c>
      <c r="G6" s="30">
        <f t="shared" ref="G6:G43" si="1">E6-D6</f>
        <v>45616</v>
      </c>
      <c r="H6" s="2"/>
      <c r="I6" s="5"/>
    </row>
    <row r="7" spans="1:16" ht="18.75" x14ac:dyDescent="0.2">
      <c r="A7" s="20" t="s">
        <v>1</v>
      </c>
      <c r="B7" s="8" t="s">
        <v>5</v>
      </c>
      <c r="C7" s="8" t="s">
        <v>8</v>
      </c>
      <c r="D7" s="31">
        <v>49065932</v>
      </c>
      <c r="E7" s="27">
        <v>49111548</v>
      </c>
      <c r="F7" s="29">
        <f t="shared" si="0"/>
        <v>1.0009296878330978</v>
      </c>
      <c r="G7" s="30">
        <f t="shared" si="1"/>
        <v>45616</v>
      </c>
      <c r="H7" s="2" t="s">
        <v>37</v>
      </c>
      <c r="I7" s="5"/>
    </row>
    <row r="8" spans="1:16" ht="37.5" x14ac:dyDescent="0.2">
      <c r="A8" s="12" t="s">
        <v>41</v>
      </c>
      <c r="B8" s="8" t="s">
        <v>6</v>
      </c>
      <c r="C8" s="13"/>
      <c r="D8" s="31">
        <f>SUM(D9:D12)</f>
        <v>1259200</v>
      </c>
      <c r="E8" s="27">
        <f>SUM(E9:E14)</f>
        <v>2059800</v>
      </c>
      <c r="F8" s="29">
        <f t="shared" si="0"/>
        <v>1.6358005082592122</v>
      </c>
      <c r="G8" s="30">
        <f t="shared" si="1"/>
        <v>800600</v>
      </c>
      <c r="H8" s="2"/>
      <c r="I8" s="5"/>
    </row>
    <row r="9" spans="1:16" ht="18.75" x14ac:dyDescent="0.2">
      <c r="A9" s="20" t="s">
        <v>3</v>
      </c>
      <c r="B9" s="8" t="s">
        <v>6</v>
      </c>
      <c r="C9" s="8" t="s">
        <v>9</v>
      </c>
      <c r="D9" s="31">
        <v>1200</v>
      </c>
      <c r="E9" s="27">
        <v>1800</v>
      </c>
      <c r="F9" s="29">
        <f t="shared" si="0"/>
        <v>1.5</v>
      </c>
      <c r="G9" s="30">
        <f t="shared" si="1"/>
        <v>600</v>
      </c>
      <c r="H9" s="2" t="s">
        <v>35</v>
      </c>
      <c r="I9" s="5"/>
    </row>
    <row r="10" spans="1:16" ht="18.75" x14ac:dyDescent="0.2">
      <c r="A10" s="21" t="s">
        <v>10</v>
      </c>
      <c r="B10" s="8" t="s">
        <v>6</v>
      </c>
      <c r="C10" s="8" t="s">
        <v>9</v>
      </c>
      <c r="D10" s="31">
        <v>258000</v>
      </c>
      <c r="E10" s="27">
        <v>400000</v>
      </c>
      <c r="F10" s="29">
        <f t="shared" si="0"/>
        <v>1.5503875968992249</v>
      </c>
      <c r="G10" s="30">
        <f t="shared" si="1"/>
        <v>142000</v>
      </c>
      <c r="H10" s="2"/>
      <c r="I10" s="5"/>
    </row>
    <row r="11" spans="1:16" ht="18.75" x14ac:dyDescent="0.2">
      <c r="A11" s="20" t="s">
        <v>61</v>
      </c>
      <c r="B11" s="8" t="s">
        <v>6</v>
      </c>
      <c r="C11" s="8">
        <v>212</v>
      </c>
      <c r="D11" s="31">
        <v>100000</v>
      </c>
      <c r="E11" s="27">
        <v>130000</v>
      </c>
      <c r="F11" s="29">
        <f t="shared" si="0"/>
        <v>1.3</v>
      </c>
      <c r="G11" s="30">
        <f t="shared" si="1"/>
        <v>30000</v>
      </c>
      <c r="H11" s="2"/>
      <c r="I11" s="5"/>
    </row>
    <row r="12" spans="1:16" ht="18.75" x14ac:dyDescent="0.2">
      <c r="A12" s="20" t="s">
        <v>11</v>
      </c>
      <c r="B12" s="8" t="s">
        <v>6</v>
      </c>
      <c r="C12" s="8">
        <v>212</v>
      </c>
      <c r="D12" s="31">
        <v>900000</v>
      </c>
      <c r="E12" s="27">
        <v>1508000</v>
      </c>
      <c r="F12" s="29">
        <f t="shared" si="0"/>
        <v>1.6755555555555555</v>
      </c>
      <c r="G12" s="30">
        <f t="shared" si="1"/>
        <v>608000</v>
      </c>
      <c r="H12" s="2" t="s">
        <v>36</v>
      </c>
      <c r="I12" s="5"/>
    </row>
    <row r="13" spans="1:16" ht="18.75" x14ac:dyDescent="0.2">
      <c r="A13" s="20" t="s">
        <v>62</v>
      </c>
      <c r="B13" s="8" t="s">
        <v>6</v>
      </c>
      <c r="C13" s="8">
        <v>212</v>
      </c>
      <c r="D13" s="31"/>
      <c r="E13" s="27">
        <v>10000</v>
      </c>
      <c r="F13" s="29"/>
      <c r="G13" s="30"/>
      <c r="H13" s="2"/>
      <c r="I13" s="5"/>
    </row>
    <row r="14" spans="1:16" ht="18.75" x14ac:dyDescent="0.2">
      <c r="A14" s="20" t="s">
        <v>63</v>
      </c>
      <c r="B14" s="8" t="s">
        <v>6</v>
      </c>
      <c r="C14" s="8">
        <v>212</v>
      </c>
      <c r="D14" s="31"/>
      <c r="E14" s="27">
        <v>10000</v>
      </c>
      <c r="F14" s="29"/>
      <c r="G14" s="30"/>
      <c r="H14" s="2"/>
      <c r="I14" s="5"/>
    </row>
    <row r="15" spans="1:16" ht="75" x14ac:dyDescent="0.2">
      <c r="A15" s="19" t="s">
        <v>42</v>
      </c>
      <c r="B15" s="8">
        <v>149</v>
      </c>
      <c r="C15" s="8"/>
      <c r="D15" s="31">
        <f>D16</f>
        <v>14837200</v>
      </c>
      <c r="E15" s="27">
        <f>E16</f>
        <v>14831687</v>
      </c>
      <c r="F15" s="29">
        <f t="shared" si="0"/>
        <v>0.99962843393632217</v>
      </c>
      <c r="G15" s="30">
        <f t="shared" si="1"/>
        <v>-5513</v>
      </c>
      <c r="H15" s="2"/>
      <c r="I15" s="5"/>
    </row>
    <row r="16" spans="1:16" ht="18.75" x14ac:dyDescent="0.2">
      <c r="A16" s="20" t="s">
        <v>2</v>
      </c>
      <c r="B16" s="8">
        <v>149</v>
      </c>
      <c r="C16" s="8">
        <v>213</v>
      </c>
      <c r="D16" s="31">
        <v>14837200</v>
      </c>
      <c r="E16" s="27">
        <v>14831687</v>
      </c>
      <c r="F16" s="29">
        <f t="shared" si="0"/>
        <v>0.99962843393632217</v>
      </c>
      <c r="G16" s="30">
        <f t="shared" si="1"/>
        <v>-5513</v>
      </c>
      <c r="H16" s="2"/>
      <c r="I16" s="5"/>
    </row>
    <row r="17" spans="1:11" s="17" customFormat="1" ht="37.5" x14ac:dyDescent="0.2">
      <c r="A17" s="15" t="s">
        <v>56</v>
      </c>
      <c r="B17" s="22">
        <v>200</v>
      </c>
      <c r="C17" s="22"/>
      <c r="D17" s="28" t="e">
        <f>D24+D26</f>
        <v>#REF!</v>
      </c>
      <c r="E17" s="26">
        <f>E18+E24+E26</f>
        <v>16849100</v>
      </c>
      <c r="F17" s="29" t="e">
        <f t="shared" si="0"/>
        <v>#REF!</v>
      </c>
      <c r="G17" s="30" t="e">
        <f t="shared" si="1"/>
        <v>#REF!</v>
      </c>
      <c r="H17" s="16"/>
      <c r="I17" s="5"/>
    </row>
    <row r="18" spans="1:11" s="17" customFormat="1" ht="37.5" x14ac:dyDescent="0.2">
      <c r="A18" s="19" t="s">
        <v>52</v>
      </c>
      <c r="B18" s="8">
        <v>242</v>
      </c>
      <c r="C18" s="8"/>
      <c r="D18" s="31"/>
      <c r="E18" s="27">
        <f>SUM(E19:E23)</f>
        <v>5437100</v>
      </c>
      <c r="F18" s="29"/>
      <c r="G18" s="30"/>
      <c r="H18" s="16"/>
      <c r="I18" s="5"/>
    </row>
    <row r="19" spans="1:11" s="17" customFormat="1" ht="18.75" x14ac:dyDescent="0.2">
      <c r="A19" s="20" t="s">
        <v>12</v>
      </c>
      <c r="B19" s="8">
        <v>242</v>
      </c>
      <c r="C19" s="8" t="s">
        <v>16</v>
      </c>
      <c r="D19" s="31"/>
      <c r="E19" s="27">
        <v>630500</v>
      </c>
      <c r="F19" s="29"/>
      <c r="G19" s="30"/>
      <c r="H19" s="16"/>
      <c r="I19" s="5"/>
    </row>
    <row r="20" spans="1:11" s="17" customFormat="1" ht="18.75" x14ac:dyDescent="0.2">
      <c r="A20" s="21" t="s">
        <v>22</v>
      </c>
      <c r="B20" s="8">
        <v>242</v>
      </c>
      <c r="C20" s="8">
        <v>225</v>
      </c>
      <c r="D20" s="31"/>
      <c r="E20" s="27">
        <v>315000</v>
      </c>
      <c r="F20" s="29"/>
      <c r="G20" s="30"/>
      <c r="H20" s="16"/>
      <c r="I20" s="5"/>
    </row>
    <row r="21" spans="1:11" s="17" customFormat="1" ht="18.75" x14ac:dyDescent="0.2">
      <c r="A21" s="21" t="s">
        <v>23</v>
      </c>
      <c r="B21" s="8">
        <v>242</v>
      </c>
      <c r="C21" s="8">
        <v>226</v>
      </c>
      <c r="D21" s="31"/>
      <c r="E21" s="27">
        <v>1454600</v>
      </c>
      <c r="F21" s="29"/>
      <c r="G21" s="30"/>
      <c r="H21" s="16"/>
      <c r="I21" s="5"/>
    </row>
    <row r="22" spans="1:11" s="17" customFormat="1" ht="18.75" x14ac:dyDescent="0.2">
      <c r="A22" s="21" t="s">
        <v>25</v>
      </c>
      <c r="B22" s="8">
        <v>242</v>
      </c>
      <c r="C22" s="8">
        <v>310</v>
      </c>
      <c r="D22" s="31">
        <v>3805000</v>
      </c>
      <c r="E22" s="27">
        <v>2375000</v>
      </c>
      <c r="F22" s="29"/>
      <c r="G22" s="30"/>
      <c r="H22" s="16"/>
      <c r="I22" s="5"/>
    </row>
    <row r="23" spans="1:11" s="17" customFormat="1" ht="18.75" x14ac:dyDescent="0.2">
      <c r="A23" s="21" t="s">
        <v>26</v>
      </c>
      <c r="B23" s="8">
        <v>242</v>
      </c>
      <c r="C23" s="8" t="s">
        <v>19</v>
      </c>
      <c r="D23" s="31"/>
      <c r="E23" s="27">
        <v>662000</v>
      </c>
      <c r="F23" s="29"/>
      <c r="G23" s="30"/>
      <c r="H23" s="16"/>
      <c r="I23" s="5"/>
    </row>
    <row r="24" spans="1:11" ht="56.25" x14ac:dyDescent="0.2">
      <c r="A24" s="12" t="s">
        <v>57</v>
      </c>
      <c r="B24" s="8">
        <v>243</v>
      </c>
      <c r="C24" s="8"/>
      <c r="D24" s="31" t="e">
        <f>D25+#REF!+#REF!</f>
        <v>#REF!</v>
      </c>
      <c r="E24" s="27">
        <f>E25</f>
        <v>2500000</v>
      </c>
      <c r="F24" s="29" t="e">
        <f t="shared" si="0"/>
        <v>#REF!</v>
      </c>
      <c r="G24" s="30" t="e">
        <f t="shared" si="1"/>
        <v>#REF!</v>
      </c>
      <c r="H24" s="2"/>
      <c r="I24" s="5"/>
      <c r="K24" s="12"/>
    </row>
    <row r="25" spans="1:11" ht="19.5" customHeight="1" x14ac:dyDescent="0.2">
      <c r="A25" s="36" t="s">
        <v>22</v>
      </c>
      <c r="B25" s="8">
        <v>243</v>
      </c>
      <c r="C25" s="8">
        <v>225</v>
      </c>
      <c r="D25" s="31">
        <v>0</v>
      </c>
      <c r="E25" s="27">
        <v>2500000</v>
      </c>
      <c r="F25" s="29"/>
      <c r="G25" s="30">
        <f t="shared" si="1"/>
        <v>2500000</v>
      </c>
      <c r="H25" s="2" t="s">
        <v>50</v>
      </c>
      <c r="I25" s="5"/>
      <c r="J25" s="5"/>
    </row>
    <row r="26" spans="1:11" ht="37.5" x14ac:dyDescent="0.2">
      <c r="A26" s="12" t="s">
        <v>59</v>
      </c>
      <c r="B26" s="8" t="s">
        <v>13</v>
      </c>
      <c r="C26" s="8"/>
      <c r="D26" s="31">
        <f t="shared" ref="D26:E26" si="2">SUM(D27:D36)</f>
        <v>17652100</v>
      </c>
      <c r="E26" s="27">
        <f t="shared" si="2"/>
        <v>8912000</v>
      </c>
      <c r="F26" s="29">
        <f t="shared" si="0"/>
        <v>0.50486910905784577</v>
      </c>
      <c r="G26" s="30">
        <f t="shared" si="1"/>
        <v>-8740100</v>
      </c>
      <c r="H26" s="2"/>
      <c r="I26" s="5"/>
    </row>
    <row r="27" spans="1:11" ht="18.75" x14ac:dyDescent="0.2">
      <c r="A27" s="20" t="s">
        <v>12</v>
      </c>
      <c r="B27" s="8" t="s">
        <v>13</v>
      </c>
      <c r="C27" s="8" t="s">
        <v>16</v>
      </c>
      <c r="D27" s="31">
        <v>1034800</v>
      </c>
      <c r="E27" s="27">
        <v>374500</v>
      </c>
      <c r="F27" s="29">
        <f t="shared" si="0"/>
        <v>0.36190568225744107</v>
      </c>
      <c r="G27" s="30">
        <f t="shared" si="1"/>
        <v>-660300</v>
      </c>
      <c r="H27" s="2"/>
      <c r="I27" s="5"/>
    </row>
    <row r="28" spans="1:11" ht="18.75" x14ac:dyDescent="0.2">
      <c r="A28" s="20" t="s">
        <v>20</v>
      </c>
      <c r="B28" s="8" t="s">
        <v>13</v>
      </c>
      <c r="C28" s="8" t="s">
        <v>14</v>
      </c>
      <c r="D28" s="31">
        <v>23000</v>
      </c>
      <c r="E28" s="27">
        <v>160000</v>
      </c>
      <c r="F28" s="29">
        <f t="shared" si="0"/>
        <v>6.9565217391304346</v>
      </c>
      <c r="G28" s="30">
        <f t="shared" si="1"/>
        <v>137000</v>
      </c>
      <c r="H28" s="2"/>
      <c r="I28" s="5"/>
    </row>
    <row r="29" spans="1:11" ht="18.75" x14ac:dyDescent="0.2">
      <c r="A29" s="20" t="s">
        <v>21</v>
      </c>
      <c r="B29" s="8" t="s">
        <v>13</v>
      </c>
      <c r="C29" s="8" t="s">
        <v>31</v>
      </c>
      <c r="D29" s="31">
        <v>918500</v>
      </c>
      <c r="E29" s="27">
        <v>995000</v>
      </c>
      <c r="F29" s="29">
        <f t="shared" si="0"/>
        <v>1.0832879695155144</v>
      </c>
      <c r="G29" s="30">
        <f t="shared" si="1"/>
        <v>76500</v>
      </c>
      <c r="H29" s="2"/>
      <c r="I29" s="5"/>
    </row>
    <row r="30" spans="1:11" ht="18.75" x14ac:dyDescent="0.2">
      <c r="A30" s="20" t="s">
        <v>48</v>
      </c>
      <c r="B30" s="8">
        <v>244</v>
      </c>
      <c r="C30" s="8">
        <v>224</v>
      </c>
      <c r="D30" s="31">
        <v>515000</v>
      </c>
      <c r="E30" s="27">
        <v>31025</v>
      </c>
      <c r="F30" s="29">
        <f t="shared" si="0"/>
        <v>6.0242718446601944E-2</v>
      </c>
      <c r="G30" s="30">
        <f t="shared" si="1"/>
        <v>-483975</v>
      </c>
      <c r="H30" s="2"/>
      <c r="I30" s="5"/>
    </row>
    <row r="31" spans="1:11" ht="18.75" x14ac:dyDescent="0.2">
      <c r="A31" s="21" t="s">
        <v>22</v>
      </c>
      <c r="B31" s="8" t="s">
        <v>13</v>
      </c>
      <c r="C31" s="8" t="s">
        <v>17</v>
      </c>
      <c r="D31" s="31">
        <v>1248000</v>
      </c>
      <c r="E31" s="27">
        <v>891500</v>
      </c>
      <c r="F31" s="29">
        <f t="shared" si="0"/>
        <v>0.71434294871794868</v>
      </c>
      <c r="G31" s="30">
        <f t="shared" si="1"/>
        <v>-356500</v>
      </c>
      <c r="H31" s="2"/>
      <c r="I31" s="5"/>
    </row>
    <row r="32" spans="1:11" ht="18.75" x14ac:dyDescent="0.2">
      <c r="A32" s="20" t="s">
        <v>23</v>
      </c>
      <c r="B32" s="8" t="s">
        <v>13</v>
      </c>
      <c r="C32" s="8" t="s">
        <v>15</v>
      </c>
      <c r="D32" s="31">
        <v>5038600</v>
      </c>
      <c r="E32" s="27">
        <v>4995975</v>
      </c>
      <c r="F32" s="29">
        <f t="shared" si="0"/>
        <v>0.99154030881594091</v>
      </c>
      <c r="G32" s="30">
        <f t="shared" si="1"/>
        <v>-42625</v>
      </c>
      <c r="H32" s="2"/>
      <c r="I32" s="5"/>
    </row>
    <row r="33" spans="1:9" ht="18.75" x14ac:dyDescent="0.2">
      <c r="A33" s="20" t="s">
        <v>24</v>
      </c>
      <c r="B33" s="8" t="s">
        <v>13</v>
      </c>
      <c r="C33" s="8" t="s">
        <v>32</v>
      </c>
      <c r="D33" s="31">
        <v>6000</v>
      </c>
      <c r="E33" s="27">
        <v>70000</v>
      </c>
      <c r="F33" s="29">
        <f t="shared" si="0"/>
        <v>11.666666666666666</v>
      </c>
      <c r="G33" s="30">
        <f t="shared" si="1"/>
        <v>64000</v>
      </c>
      <c r="H33" s="2"/>
      <c r="I33" s="5"/>
    </row>
    <row r="34" spans="1:9" ht="18.75" x14ac:dyDescent="0.2">
      <c r="A34" s="21" t="s">
        <v>25</v>
      </c>
      <c r="B34" s="8" t="s">
        <v>13</v>
      </c>
      <c r="C34" s="8" t="s">
        <v>18</v>
      </c>
      <c r="D34" s="31">
        <v>4501200</v>
      </c>
      <c r="E34" s="27">
        <v>249000</v>
      </c>
      <c r="F34" s="29">
        <f t="shared" si="0"/>
        <v>5.5318581711543587E-2</v>
      </c>
      <c r="G34" s="30">
        <f t="shared" si="1"/>
        <v>-4252200</v>
      </c>
      <c r="H34" s="2"/>
      <c r="I34" s="5"/>
    </row>
    <row r="35" spans="1:9" ht="18.75" hidden="1" x14ac:dyDescent="0.2">
      <c r="A35" s="21" t="s">
        <v>49</v>
      </c>
      <c r="B35" s="8">
        <v>244</v>
      </c>
      <c r="C35" s="8">
        <v>320</v>
      </c>
      <c r="D35" s="31">
        <v>345000</v>
      </c>
      <c r="E35" s="27"/>
      <c r="F35" s="29"/>
      <c r="G35" s="30">
        <f t="shared" si="1"/>
        <v>-345000</v>
      </c>
      <c r="H35" s="2"/>
      <c r="I35" s="5"/>
    </row>
    <row r="36" spans="1:9" ht="18.75" x14ac:dyDescent="0.2">
      <c r="A36" s="21" t="s">
        <v>26</v>
      </c>
      <c r="B36" s="8" t="s">
        <v>13</v>
      </c>
      <c r="C36" s="8" t="s">
        <v>19</v>
      </c>
      <c r="D36" s="31">
        <v>4022000</v>
      </c>
      <c r="E36" s="27">
        <v>1145000</v>
      </c>
      <c r="F36" s="29">
        <f t="shared" si="0"/>
        <v>0.28468423669816012</v>
      </c>
      <c r="G36" s="30">
        <f t="shared" si="1"/>
        <v>-2877000</v>
      </c>
      <c r="H36" s="2"/>
      <c r="I36" s="5"/>
    </row>
    <row r="37" spans="1:9" s="17" customFormat="1" ht="37.5" x14ac:dyDescent="0.2">
      <c r="A37" s="10" t="s">
        <v>53</v>
      </c>
      <c r="B37" s="33">
        <v>300</v>
      </c>
      <c r="C37" s="33"/>
      <c r="D37" s="28"/>
      <c r="E37" s="26">
        <f>E39</f>
        <v>10000</v>
      </c>
      <c r="F37" s="34"/>
      <c r="G37" s="35"/>
      <c r="H37" s="16"/>
      <c r="I37" s="7"/>
    </row>
    <row r="38" spans="1:9" s="17" customFormat="1" ht="56.25" x14ac:dyDescent="0.2">
      <c r="A38" s="12" t="s">
        <v>54</v>
      </c>
      <c r="B38" s="8">
        <v>321</v>
      </c>
      <c r="C38" s="8"/>
      <c r="D38" s="28"/>
      <c r="E38" s="27">
        <f>E39</f>
        <v>10000</v>
      </c>
      <c r="F38" s="34"/>
      <c r="G38" s="35"/>
      <c r="H38" s="16"/>
      <c r="I38" s="7"/>
    </row>
    <row r="39" spans="1:9" ht="37.5" x14ac:dyDescent="0.2">
      <c r="A39" s="21" t="s">
        <v>55</v>
      </c>
      <c r="B39" s="8">
        <v>321</v>
      </c>
      <c r="C39" s="8">
        <v>263</v>
      </c>
      <c r="D39" s="31"/>
      <c r="E39" s="27">
        <v>10000</v>
      </c>
      <c r="F39" s="29"/>
      <c r="G39" s="30"/>
      <c r="H39" s="2"/>
      <c r="I39" s="5"/>
    </row>
    <row r="40" spans="1:9" s="17" customFormat="1" ht="18.75" x14ac:dyDescent="0.2">
      <c r="A40" s="10" t="s">
        <v>43</v>
      </c>
      <c r="B40" s="22" t="s">
        <v>28</v>
      </c>
      <c r="C40" s="22"/>
      <c r="D40" s="28">
        <f>SUM(D41:D42)</f>
        <v>598800</v>
      </c>
      <c r="E40" s="26">
        <f>SUM(E41:E42)</f>
        <v>733600</v>
      </c>
      <c r="F40" s="29">
        <f t="shared" si="0"/>
        <v>1.2251169004676019</v>
      </c>
      <c r="G40" s="30">
        <f t="shared" si="1"/>
        <v>134800</v>
      </c>
      <c r="H40" s="16"/>
      <c r="I40" s="5"/>
    </row>
    <row r="41" spans="1:9" ht="37.5" x14ac:dyDescent="0.2">
      <c r="A41" s="12" t="s">
        <v>27</v>
      </c>
      <c r="B41" s="8" t="s">
        <v>29</v>
      </c>
      <c r="C41" s="8" t="s">
        <v>32</v>
      </c>
      <c r="D41" s="31">
        <v>330200</v>
      </c>
      <c r="E41" s="27">
        <v>534600</v>
      </c>
      <c r="F41" s="29">
        <f t="shared" si="0"/>
        <v>1.6190187764990915</v>
      </c>
      <c r="G41" s="30">
        <f t="shared" si="1"/>
        <v>204400</v>
      </c>
      <c r="H41" s="2"/>
      <c r="I41" s="5"/>
    </row>
    <row r="42" spans="1:9" ht="18.75" x14ac:dyDescent="0.2">
      <c r="A42" s="12" t="s">
        <v>44</v>
      </c>
      <c r="B42" s="8" t="s">
        <v>30</v>
      </c>
      <c r="C42" s="8" t="s">
        <v>32</v>
      </c>
      <c r="D42" s="31">
        <v>268600</v>
      </c>
      <c r="E42" s="27">
        <v>199000</v>
      </c>
      <c r="F42" s="29">
        <f t="shared" si="0"/>
        <v>0.74087862993298581</v>
      </c>
      <c r="G42" s="30">
        <f t="shared" si="1"/>
        <v>-69600</v>
      </c>
      <c r="H42" s="2"/>
      <c r="I42" s="5"/>
    </row>
    <row r="43" spans="1:9" ht="18.75" x14ac:dyDescent="0.2">
      <c r="A43" s="25" t="s">
        <v>38</v>
      </c>
      <c r="B43" s="11"/>
      <c r="C43" s="13"/>
      <c r="D43" s="32" t="e">
        <f>D5+D24+D26+D40</f>
        <v>#REF!</v>
      </c>
      <c r="E43" s="14">
        <f>E5+E17+E37+E40</f>
        <v>83595735</v>
      </c>
      <c r="F43" s="29" t="e">
        <f t="shared" si="0"/>
        <v>#REF!</v>
      </c>
      <c r="G43" s="30" t="e">
        <f t="shared" si="1"/>
        <v>#REF!</v>
      </c>
      <c r="H43" s="2"/>
      <c r="I43" s="5"/>
    </row>
    <row r="45" spans="1:9" x14ac:dyDescent="0.2">
      <c r="A45" s="4"/>
      <c r="E45" s="7"/>
    </row>
    <row r="47" spans="1:9" x14ac:dyDescent="0.2">
      <c r="A47" s="3"/>
      <c r="E47" s="5"/>
    </row>
    <row r="48" spans="1:9" x14ac:dyDescent="0.2">
      <c r="A48" s="3"/>
      <c r="E48" s="6"/>
    </row>
    <row r="50" spans="1:2" ht="14.25" x14ac:dyDescent="0.2">
      <c r="A50" s="1"/>
      <c r="B50" s="1"/>
    </row>
  </sheetData>
  <mergeCells count="9">
    <mergeCell ref="J1:P1"/>
    <mergeCell ref="A1:G1"/>
    <mergeCell ref="H2:H3"/>
    <mergeCell ref="E2:E3"/>
    <mergeCell ref="A2:A3"/>
    <mergeCell ref="B2:C2"/>
    <mergeCell ref="D2:D3"/>
    <mergeCell ref="F2:F3"/>
    <mergeCell ref="G2:G3"/>
  </mergeCells>
  <pageMargins left="1.3779527559055118" right="0.39370078740157483" top="0.42" bottom="0.18" header="0.19685039370078741" footer="0.15748031496062992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Травников Сергей Викторович</cp:lastModifiedBy>
  <cp:lastPrinted>2017-10-24T11:22:59Z</cp:lastPrinted>
  <dcterms:created xsi:type="dcterms:W3CDTF">2014-07-09T13:49:00Z</dcterms:created>
  <dcterms:modified xsi:type="dcterms:W3CDTF">2017-10-25T08:15:38Z</dcterms:modified>
</cp:coreProperties>
</file>