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070" yWindow="-90" windowWidth="14790" windowHeight="12930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Лист2!$10:$10</definedName>
    <definedName name="_xlnm.Print_Area" localSheetId="0">закон!$A$2:$C$53</definedName>
    <definedName name="_xlnm.Print_Area" localSheetId="1">Лист2!$A$1:$O$55</definedName>
  </definedNames>
  <calcPr calcId="145621"/>
</workbook>
</file>

<file path=xl/calcChain.xml><?xml version="1.0" encoding="utf-8"?>
<calcChain xmlns="http://schemas.openxmlformats.org/spreadsheetml/2006/main">
  <c r="O53" i="2" l="1"/>
  <c r="O52" i="2"/>
  <c r="N40" i="2" l="1"/>
  <c r="N41" i="2" l="1"/>
  <c r="O46" i="2"/>
  <c r="E39" i="2"/>
  <c r="G39" i="2" s="1"/>
  <c r="I39" i="2" s="1"/>
  <c r="K39" i="2" s="1"/>
  <c r="M39" i="2" s="1"/>
  <c r="O39" i="2" s="1"/>
  <c r="N38" i="2"/>
  <c r="N51" i="2" l="1"/>
  <c r="N48" i="2"/>
  <c r="N35" i="2"/>
  <c r="N24" i="2"/>
  <c r="N22" i="2"/>
  <c r="N19" i="2"/>
  <c r="N17" i="2"/>
  <c r="N14" i="2"/>
  <c r="N11" i="2" s="1"/>
  <c r="N12" i="2"/>
  <c r="N16" i="2" l="1"/>
  <c r="N21" i="2"/>
  <c r="N37" i="2"/>
  <c r="N55" i="2" s="1"/>
  <c r="L53" i="2" l="1"/>
  <c r="L51" i="2" l="1"/>
  <c r="L48" i="2"/>
  <c r="L41" i="2"/>
  <c r="L38" i="2"/>
  <c r="L35" i="2"/>
  <c r="L24" i="2"/>
  <c r="L22" i="2"/>
  <c r="L21" i="2" s="1"/>
  <c r="L19" i="2"/>
  <c r="L17" i="2"/>
  <c r="L14" i="2"/>
  <c r="L12" i="2"/>
  <c r="L11" i="2" l="1"/>
  <c r="L37" i="2"/>
  <c r="L16" i="2"/>
  <c r="L55" i="2"/>
  <c r="J53" i="2"/>
  <c r="J51" i="2" l="1"/>
  <c r="J48" i="2"/>
  <c r="J41" i="2"/>
  <c r="J38" i="2"/>
  <c r="J35" i="2"/>
  <c r="J24" i="2"/>
  <c r="J22" i="2"/>
  <c r="J19" i="2"/>
  <c r="J16" i="2" s="1"/>
  <c r="J17" i="2"/>
  <c r="J14" i="2"/>
  <c r="J12" i="2"/>
  <c r="J11" i="2" l="1"/>
  <c r="J37" i="2"/>
  <c r="J21" i="2"/>
  <c r="J55" i="2" s="1"/>
  <c r="H51" i="2"/>
  <c r="H48" i="2"/>
  <c r="H41" i="2"/>
  <c r="H38" i="2"/>
  <c r="H35" i="2"/>
  <c r="H24" i="2"/>
  <c r="H22" i="2"/>
  <c r="H19" i="2"/>
  <c r="H17" i="2"/>
  <c r="H14" i="2"/>
  <c r="H12" i="2"/>
  <c r="H11" i="2" l="1"/>
  <c r="H37" i="2"/>
  <c r="H21" i="2"/>
  <c r="H16" i="2"/>
  <c r="F48" i="2"/>
  <c r="E48" i="2"/>
  <c r="G49" i="2"/>
  <c r="I49" i="2" s="1"/>
  <c r="K49" i="2" s="1"/>
  <c r="M49" i="2" s="1"/>
  <c r="O49" i="2" s="1"/>
  <c r="G50" i="2"/>
  <c r="H55" i="2" l="1"/>
  <c r="G48" i="2"/>
  <c r="I48" i="2" s="1"/>
  <c r="K48" i="2" s="1"/>
  <c r="M48" i="2" s="1"/>
  <c r="O48" i="2" s="1"/>
  <c r="I50" i="2"/>
  <c r="K50" i="2" s="1"/>
  <c r="M50" i="2" s="1"/>
  <c r="O50" i="2" s="1"/>
  <c r="E23" i="2"/>
  <c r="E22" i="2"/>
  <c r="G23" i="2" l="1"/>
  <c r="I23" i="2" s="1"/>
  <c r="K23" i="2" s="1"/>
  <c r="M23" i="2" s="1"/>
  <c r="O23" i="2" s="1"/>
  <c r="F41" i="2"/>
  <c r="F38" i="2"/>
  <c r="F35" i="2"/>
  <c r="F24" i="2"/>
  <c r="F22" i="2"/>
  <c r="G22" i="2" s="1"/>
  <c r="I22" i="2" s="1"/>
  <c r="K22" i="2" s="1"/>
  <c r="M22" i="2" s="1"/>
  <c r="O22" i="2" s="1"/>
  <c r="F19" i="2"/>
  <c r="F17" i="2"/>
  <c r="F16" i="2" l="1"/>
  <c r="F37" i="2"/>
  <c r="F21" i="2"/>
  <c r="F14" i="2" l="1"/>
  <c r="F12" i="2"/>
  <c r="F11" i="2" s="1"/>
  <c r="F55" i="2" s="1"/>
  <c r="D17" i="2" l="1"/>
  <c r="D16" i="2" s="1"/>
  <c r="D52" i="2" l="1"/>
  <c r="D53" i="2" l="1"/>
  <c r="D51" i="2" s="1"/>
  <c r="E54" i="2"/>
  <c r="G54" i="2" s="1"/>
  <c r="I54" i="2" s="1"/>
  <c r="K54" i="2" s="1"/>
  <c r="M54" i="2" s="1"/>
  <c r="O54" i="2" s="1"/>
  <c r="E45" i="2"/>
  <c r="G45" i="2" s="1"/>
  <c r="I45" i="2" s="1"/>
  <c r="K45" i="2" s="1"/>
  <c r="M45" i="2" s="1"/>
  <c r="O45" i="2" s="1"/>
  <c r="E44" i="2"/>
  <c r="G44" i="2" s="1"/>
  <c r="I44" i="2" s="1"/>
  <c r="K44" i="2" s="1"/>
  <c r="M44" i="2" s="1"/>
  <c r="O44" i="2" s="1"/>
  <c r="E43" i="2"/>
  <c r="G43" i="2" s="1"/>
  <c r="I43" i="2" s="1"/>
  <c r="K43" i="2" s="1"/>
  <c r="M43" i="2" s="1"/>
  <c r="O43" i="2" s="1"/>
  <c r="E42" i="2"/>
  <c r="G42" i="2" s="1"/>
  <c r="I42" i="2" s="1"/>
  <c r="K42" i="2" s="1"/>
  <c r="M42" i="2" s="1"/>
  <c r="O42" i="2" s="1"/>
  <c r="E40" i="2"/>
  <c r="G40" i="2" s="1"/>
  <c r="I40" i="2" s="1"/>
  <c r="K40" i="2" s="1"/>
  <c r="M40" i="2" s="1"/>
  <c r="E36" i="2"/>
  <c r="G36" i="2" s="1"/>
  <c r="I36" i="2" s="1"/>
  <c r="K36" i="2" s="1"/>
  <c r="M36" i="2" s="1"/>
  <c r="O36" i="2" s="1"/>
  <c r="E34" i="2"/>
  <c r="G34" i="2" s="1"/>
  <c r="I34" i="2" s="1"/>
  <c r="K34" i="2" s="1"/>
  <c r="M34" i="2" s="1"/>
  <c r="O34" i="2" s="1"/>
  <c r="E33" i="2"/>
  <c r="G33" i="2" s="1"/>
  <c r="I33" i="2" s="1"/>
  <c r="K33" i="2" s="1"/>
  <c r="M33" i="2" s="1"/>
  <c r="O33" i="2" s="1"/>
  <c r="E32" i="2"/>
  <c r="G32" i="2" s="1"/>
  <c r="I32" i="2" s="1"/>
  <c r="K32" i="2" s="1"/>
  <c r="M32" i="2" s="1"/>
  <c r="O32" i="2" s="1"/>
  <c r="E31" i="2"/>
  <c r="G31" i="2" s="1"/>
  <c r="I31" i="2" s="1"/>
  <c r="K31" i="2" s="1"/>
  <c r="M31" i="2" s="1"/>
  <c r="O31" i="2" s="1"/>
  <c r="E30" i="2"/>
  <c r="G30" i="2" s="1"/>
  <c r="I30" i="2" s="1"/>
  <c r="K30" i="2" s="1"/>
  <c r="M30" i="2" s="1"/>
  <c r="O30" i="2" s="1"/>
  <c r="E29" i="2"/>
  <c r="G29" i="2" s="1"/>
  <c r="I29" i="2" s="1"/>
  <c r="K29" i="2" s="1"/>
  <c r="M29" i="2" s="1"/>
  <c r="O29" i="2" s="1"/>
  <c r="E28" i="2"/>
  <c r="G28" i="2" s="1"/>
  <c r="I28" i="2" s="1"/>
  <c r="K28" i="2" s="1"/>
  <c r="M28" i="2" s="1"/>
  <c r="O28" i="2" s="1"/>
  <c r="E27" i="2"/>
  <c r="G27" i="2" s="1"/>
  <c r="I27" i="2" s="1"/>
  <c r="K27" i="2" s="1"/>
  <c r="M27" i="2" s="1"/>
  <c r="O27" i="2" s="1"/>
  <c r="E26" i="2"/>
  <c r="G26" i="2" s="1"/>
  <c r="I26" i="2" s="1"/>
  <c r="K26" i="2" s="1"/>
  <c r="M26" i="2" s="1"/>
  <c r="O26" i="2" s="1"/>
  <c r="E25" i="2"/>
  <c r="G25" i="2" s="1"/>
  <c r="I25" i="2" s="1"/>
  <c r="K25" i="2" s="1"/>
  <c r="M25" i="2" s="1"/>
  <c r="O25" i="2" s="1"/>
  <c r="E20" i="2"/>
  <c r="G20" i="2" s="1"/>
  <c r="I20" i="2" s="1"/>
  <c r="K20" i="2" s="1"/>
  <c r="M20" i="2" s="1"/>
  <c r="O20" i="2" s="1"/>
  <c r="E18" i="2"/>
  <c r="G18" i="2" s="1"/>
  <c r="I18" i="2" s="1"/>
  <c r="K18" i="2" s="1"/>
  <c r="M18" i="2" s="1"/>
  <c r="O18" i="2" s="1"/>
  <c r="E15" i="2"/>
  <c r="G15" i="2" s="1"/>
  <c r="I15" i="2" s="1"/>
  <c r="K15" i="2" s="1"/>
  <c r="M15" i="2" s="1"/>
  <c r="O15" i="2" s="1"/>
  <c r="E13" i="2"/>
  <c r="G13" i="2" s="1"/>
  <c r="I13" i="2" s="1"/>
  <c r="K13" i="2" s="1"/>
  <c r="M13" i="2" s="1"/>
  <c r="O13" i="2" l="1"/>
  <c r="O40" i="2"/>
  <c r="M53" i="2"/>
  <c r="K53" i="2"/>
  <c r="C35" i="2"/>
  <c r="E35" i="2" s="1"/>
  <c r="G35" i="2" s="1"/>
  <c r="I35" i="2" s="1"/>
  <c r="K35" i="2" s="1"/>
  <c r="M35" i="2" s="1"/>
  <c r="O35" i="2" s="1"/>
  <c r="C47" i="2" l="1"/>
  <c r="E47" i="2" s="1"/>
  <c r="G47" i="2" s="1"/>
  <c r="I47" i="2" s="1"/>
  <c r="K47" i="2" s="1"/>
  <c r="K52" i="2" l="1"/>
  <c r="M47" i="2"/>
  <c r="C38" i="2"/>
  <c r="E38" i="2" s="1"/>
  <c r="G38" i="2" s="1"/>
  <c r="I38" i="2" s="1"/>
  <c r="K38" i="2" s="1"/>
  <c r="M38" i="2" s="1"/>
  <c r="O38" i="2" s="1"/>
  <c r="O47" i="2" l="1"/>
  <c r="M52" i="2"/>
  <c r="C41" i="2"/>
  <c r="E41" i="2" s="1"/>
  <c r="G41" i="2" s="1"/>
  <c r="I41" i="2" s="1"/>
  <c r="K41" i="2" s="1"/>
  <c r="M41" i="2" s="1"/>
  <c r="O41" i="2" s="1"/>
  <c r="C24" i="2"/>
  <c r="C19" i="2"/>
  <c r="E19" i="2" s="1"/>
  <c r="G19" i="2" s="1"/>
  <c r="I19" i="2" s="1"/>
  <c r="K19" i="2" s="1"/>
  <c r="M19" i="2" s="1"/>
  <c r="O19" i="2" s="1"/>
  <c r="C17" i="2"/>
  <c r="E17" i="2" s="1"/>
  <c r="G17" i="2" s="1"/>
  <c r="I17" i="2" s="1"/>
  <c r="K17" i="2" s="1"/>
  <c r="M17" i="2" s="1"/>
  <c r="O17" i="2" s="1"/>
  <c r="C14" i="2"/>
  <c r="E14" i="2" s="1"/>
  <c r="G14" i="2" s="1"/>
  <c r="I14" i="2" s="1"/>
  <c r="K14" i="2" s="1"/>
  <c r="M14" i="2" s="1"/>
  <c r="O14" i="2" s="1"/>
  <c r="C12" i="2"/>
  <c r="C34" i="1"/>
  <c r="C32" i="1" s="1"/>
  <c r="C29" i="1" s="1"/>
  <c r="C38" i="1"/>
  <c r="C40" i="1"/>
  <c r="C30" i="1"/>
  <c r="C13" i="1"/>
  <c r="C15" i="1"/>
  <c r="C12" i="1"/>
  <c r="C53" i="1" s="1"/>
  <c r="C18" i="1"/>
  <c r="C21" i="1"/>
  <c r="C17" i="1" s="1"/>
  <c r="C49" i="1"/>
  <c r="C42" i="1"/>
  <c r="C36" i="1"/>
  <c r="C45" i="1"/>
  <c r="C44" i="1" s="1"/>
  <c r="C47" i="1"/>
  <c r="E12" i="2" l="1"/>
  <c r="G12" i="2" s="1"/>
  <c r="I12" i="2" s="1"/>
  <c r="K12" i="2" s="1"/>
  <c r="M12" i="2" s="1"/>
  <c r="O12" i="2" s="1"/>
  <c r="C52" i="2"/>
  <c r="E52" i="2" s="1"/>
  <c r="G52" i="2" s="1"/>
  <c r="I52" i="2" s="1"/>
  <c r="E24" i="2"/>
  <c r="G24" i="2" s="1"/>
  <c r="I24" i="2" s="1"/>
  <c r="K24" i="2" s="1"/>
  <c r="M24" i="2" s="1"/>
  <c r="O24" i="2" s="1"/>
  <c r="C53" i="2"/>
  <c r="E53" i="2" s="1"/>
  <c r="G53" i="2" s="1"/>
  <c r="C16" i="2"/>
  <c r="E16" i="2" s="1"/>
  <c r="G16" i="2" s="1"/>
  <c r="I16" i="2" s="1"/>
  <c r="K16" i="2" s="1"/>
  <c r="M16" i="2" s="1"/>
  <c r="O16" i="2" s="1"/>
  <c r="C37" i="2"/>
  <c r="E37" i="2" s="1"/>
  <c r="G37" i="2" s="1"/>
  <c r="I37" i="2" s="1"/>
  <c r="K37" i="2" s="1"/>
  <c r="M37" i="2" s="1"/>
  <c r="O37" i="2" s="1"/>
  <c r="C21" i="2"/>
  <c r="C11" i="2"/>
  <c r="E11" i="2" s="1"/>
  <c r="G11" i="2" s="1"/>
  <c r="I11" i="2" s="1"/>
  <c r="K11" i="2" s="1"/>
  <c r="M11" i="2" s="1"/>
  <c r="O11" i="2" s="1"/>
  <c r="I53" i="2" l="1"/>
  <c r="G51" i="2"/>
  <c r="I51" i="2" s="1"/>
  <c r="K51" i="2" s="1"/>
  <c r="M51" i="2" s="1"/>
  <c r="O51" i="2" s="1"/>
  <c r="E21" i="2"/>
  <c r="G21" i="2" s="1"/>
  <c r="I21" i="2" s="1"/>
  <c r="K21" i="2" s="1"/>
  <c r="M21" i="2" s="1"/>
  <c r="O21" i="2" s="1"/>
  <c r="C51" i="2"/>
  <c r="E51" i="2" s="1"/>
  <c r="C55" i="2" l="1"/>
  <c r="E55" i="2"/>
  <c r="G55" i="2" s="1"/>
  <c r="I55" i="2" s="1"/>
  <c r="K55" i="2" s="1"/>
  <c r="M55" i="2" s="1"/>
  <c r="O55" i="2" s="1"/>
</calcChain>
</file>

<file path=xl/comments1.xml><?xml version="1.0" encoding="utf-8"?>
<comments xmlns="http://schemas.openxmlformats.org/spreadsheetml/2006/main">
  <authors>
    <author>Pashkova</author>
  </authors>
  <commentList>
    <comment ref="B32" authorId="0">
      <text>
        <r>
          <rPr>
            <b/>
            <sz val="8"/>
            <color indexed="81"/>
            <rFont val="Tahoma"/>
            <family val="2"/>
            <charset val="204"/>
          </rPr>
          <t>Pashkova:</t>
        </r>
        <r>
          <rPr>
            <sz val="8"/>
            <color indexed="81"/>
            <rFont val="Tahoma"/>
            <family val="2"/>
            <charset val="204"/>
          </rPr>
          <t xml:space="preserve">
слово  "субъектов" заменено на "субъекта".</t>
        </r>
      </text>
    </comment>
  </commentList>
</comments>
</file>

<file path=xl/sharedStrings.xml><?xml version="1.0" encoding="utf-8"?>
<sst xmlns="http://schemas.openxmlformats.org/spreadsheetml/2006/main" count="198" uniqueCount="151">
  <si>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</si>
  <si>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</si>
  <si>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</si>
  <si>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</si>
  <si>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</si>
  <si>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</si>
  <si>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</si>
  <si>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</si>
  <si>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</si>
  <si>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</si>
  <si>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</si>
  <si>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</si>
  <si>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</si>
  <si>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</si>
  <si>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</si>
  <si>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</si>
  <si>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</si>
  <si>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</si>
  <si>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</si>
  <si>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</si>
  <si>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</si>
  <si>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</si>
  <si>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</si>
  <si>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</si>
  <si>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</si>
  <si>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</si>
  <si>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</si>
  <si>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</si>
  <si>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</si>
  <si>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</si>
  <si>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</si>
  <si>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</si>
  <si>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</si>
  <si>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</si>
  <si>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</si>
  <si>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</si>
  <si>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</si>
  <si>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</si>
  <si>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</si>
  <si>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</si>
  <si>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</si>
  <si>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</si>
  <si>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</si>
  <si>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</si>
  <si>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</si>
  <si>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</si>
  <si>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</si>
  <si>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</si>
  <si>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</si>
  <si>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</si>
  <si>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</si>
  <si>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</si>
  <si>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</si>
  <si>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</si>
  <si>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</si>
  <si>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</si>
  <si>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</si>
  <si>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</si>
  <si>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</si>
  <si>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</si>
  <si>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</si>
  <si>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</si>
  <si>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</si>
  <si>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</si>
  <si>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</si>
  <si>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</si>
  <si>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</si>
  <si>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</si>
  <si>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</si>
  <si>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</si>
  <si>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</si>
  <si>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</si>
  <si>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</si>
  <si>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</si>
  <si>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</si>
  <si>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</si>
  <si>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</si>
  <si>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</si>
  <si>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</si>
  <si>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</si>
  <si>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</si>
  <si>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906 01 03 00 00 00 0000 000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</si>
  <si>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</si>
  <si>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911 01 06 01 00 00 0000 000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</si>
  <si>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</si>
  <si>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</si>
  <si>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</si>
  <si>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</si>
  <si>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</si>
  <si>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906 01 05 02 01 02 0000 510</t>
  </si>
  <si>
    <t>906 01 05 02 01 02 0000 610</t>
  </si>
  <si>
    <t xml:space="preserve">Предоставление бюджетных кредитов внутри страны  в валюте Российской Федерации </t>
  </si>
  <si>
    <t>906 01 06 05 01 02 4601 540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</si>
  <si>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</si>
  <si>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</si>
  <si>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</si>
  <si>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</si>
  <si>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</si>
  <si>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</si>
  <si>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</si>
  <si>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911 01 06 01 00 02 0000 630</t>
  </si>
  <si>
    <t>местная</t>
  </si>
  <si>
    <t xml:space="preserve">запруднова </t>
  </si>
  <si>
    <t>АПК</t>
  </si>
  <si>
    <t>Всего</t>
  </si>
  <si>
    <t>906 01 06 05 01 02 0800 640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</si>
  <si>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</si>
  <si>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906 01 06 05 02 02 0800 640</t>
  </si>
  <si>
    <t>деринговская</t>
  </si>
  <si>
    <t xml:space="preserve">соцсфера </t>
  </si>
  <si>
    <t>сочнева</t>
  </si>
  <si>
    <t>кокорин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</si>
  <si>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</si>
  <si>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 xml:space="preserve">финансирования дефицита областного бюджета 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</si>
  <si>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</si>
  <si>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</si>
  <si>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</si>
  <si>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906 01 03 01 00 00 0000 700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</si>
  <si>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</si>
  <si>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</si>
  <si>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>906 01 03 01 00 00 0000 800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</si>
  <si>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</si>
  <si>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</si>
  <si>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Размещение государственных ценных бумаг субъектов Российской Федерации, номинальная стоимость которых указана в валюте Российской Федерации</t>
  </si>
  <si>
    <t>Возврат централизованных кредитов АПК 1992-1994 годов,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</si>
  <si>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Увеличение прочих остатков денежных средств бюджетов субъектов Российской Федерации</t>
  </si>
  <si>
    <t>Средства от продажи акций и иных форм участия в капитале, находящихся в собственности субъектов Российской Федерации</t>
  </si>
  <si>
    <t xml:space="preserve">на 2014 год </t>
  </si>
  <si>
    <t>2014 год              ( руб.)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</si>
  <si>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</si>
  <si>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906 01 06 05 02 02 0000 540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</si>
  <si>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</si>
  <si>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</si>
  <si>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поправки</t>
  </si>
  <si>
    <t>Итого</t>
  </si>
  <si>
    <t>уточнение февраля</t>
  </si>
  <si>
    <t>906 01 06 10 00 00 0000 000</t>
  </si>
  <si>
    <t>Операции по управлению остатками средств на единых счетах бюджетов</t>
  </si>
  <si>
    <t>Увеличение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 в кредитных организациях</t>
  </si>
  <si>
    <t>906 01 06 10 01 02 0000 510</t>
  </si>
  <si>
    <t>Уменьшение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 в кредитных организациях</t>
  </si>
  <si>
    <t>906 01 06 10 01 02 0000 610</t>
  </si>
  <si>
    <t>2014 год                        ( руб.)</t>
  </si>
  <si>
    <t>уточнение марта</t>
  </si>
  <si>
    <t>уточнение мая</t>
  </si>
  <si>
    <t>от ______________№_______</t>
  </si>
  <si>
    <t>уточнение июня</t>
  </si>
  <si>
    <t>уточнение сентября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</si>
  <si>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</si>
  <si>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906 01 06 05 01 02 0000 640</t>
  </si>
  <si>
    <t>Приложение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</si>
</sst>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</font>
    <font>
      <sz val="10"/>
      <color indexed="10"/>
      <name val="Times New Roman"/>
      <family val="1"/>
    </font>
    <font>
      <sz val="12"/>
      <color indexed="10"/>
      <name val="Times New Roman"/>
      <family val="1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0" fontId="3" fillId="0" borderId="1" xfId="0" applyNumberFormat="1" applyFont="1" applyFill="1" applyBorder="1"/>
    <xf numFmtId="0" fontId="3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0" fontId="4" fillId="0" borderId="1" xfId="0" applyFont="1" applyFill="1" applyBorder="1" applyAlignment="1">
      <alignment horizontal="left" vertical="justify" wrapText="1"/>
    </xf>
    <xf numFmtId="0" fontId="1" fillId="0" borderId="0" xfId="0" applyFont="1" applyFill="1" applyAlignment="1"/>
    <xf numFmtId="3" fontId="1" fillId="0" borderId="0" xfId="0" applyNumberFormat="1" applyFont="1" applyFill="1"/>
    <xf numFmtId="3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left" vertical="justify" wrapText="1"/>
    </xf>
    <xf numFmtId="0" fontId="8" fillId="0" borderId="1" xfId="0" applyNumberFormat="1" applyFont="1" applyFill="1" applyBorder="1"/>
    <xf numFmtId="0" fontId="10" fillId="0" borderId="1" xfId="0" applyFont="1" applyFill="1" applyBorder="1"/>
    <xf numFmtId="0" fontId="10" fillId="0" borderId="1" xfId="0" applyFont="1" applyFill="1" applyBorder="1" applyAlignment="1">
      <alignment horizontal="left" vertical="justify" wrapText="1"/>
    </xf>
    <xf numFmtId="0" fontId="10" fillId="0" borderId="1" xfId="0" applyNumberFormat="1" applyFont="1" applyFill="1" applyBorder="1"/>
    <xf numFmtId="0" fontId="13" fillId="0" borderId="0" xfId="0" applyFont="1" applyFill="1"/>
    <xf numFmtId="0" fontId="4" fillId="0" borderId="1" xfId="0" applyFont="1" applyFill="1" applyBorder="1" applyAlignment="1">
      <alignment horizontal="left"/>
    </xf>
    <xf numFmtId="0" fontId="5" fillId="0" borderId="1" xfId="0" applyFont="1" applyFill="1" applyBorder="1"/>
    <xf numFmtId="0" fontId="5" fillId="0" borderId="1" xfId="0" applyFont="1" applyFill="1" applyBorder="1" applyAlignment="1">
      <alignment horizontal="left" vertical="justify" wrapText="1"/>
    </xf>
    <xf numFmtId="3" fontId="5" fillId="0" borderId="1" xfId="0" applyNumberFormat="1" applyFont="1" applyFill="1" applyBorder="1"/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/>
    </xf>
    <xf numFmtId="3" fontId="7" fillId="0" borderId="1" xfId="0" applyNumberFormat="1" applyFont="1" applyFill="1" applyBorder="1"/>
    <xf numFmtId="0" fontId="9" fillId="0" borderId="0" xfId="0" applyFont="1" applyFill="1"/>
    <xf numFmtId="0" fontId="14" fillId="0" borderId="0" xfId="0" applyFont="1" applyFill="1"/>
    <xf numFmtId="0" fontId="5" fillId="0" borderId="3" xfId="0" applyFont="1" applyFill="1" applyBorder="1"/>
    <xf numFmtId="0" fontId="5" fillId="0" borderId="1" xfId="0" applyFont="1" applyFill="1" applyBorder="1" applyAlignment="1">
      <alignment horizontal="left" vertical="justify"/>
    </xf>
    <xf numFmtId="0" fontId="7" fillId="0" borderId="1" xfId="0" applyFont="1" applyFill="1" applyBorder="1" applyAlignment="1">
      <alignment wrapText="1"/>
    </xf>
    <xf numFmtId="0" fontId="7" fillId="0" borderId="0" xfId="0" applyFont="1" applyFill="1" applyAlignment="1">
      <alignment vertical="justify"/>
    </xf>
    <xf numFmtId="0" fontId="7" fillId="0" borderId="1" xfId="0" applyFont="1" applyFill="1" applyBorder="1"/>
    <xf numFmtId="0" fontId="7" fillId="0" borderId="1" xfId="0" applyFont="1" applyFill="1" applyBorder="1" applyAlignment="1">
      <alignment vertical="justify"/>
    </xf>
    <xf numFmtId="0" fontId="6" fillId="0" borderId="0" xfId="0" applyFont="1" applyFill="1"/>
    <xf numFmtId="0" fontId="1" fillId="0" borderId="0" xfId="0" applyFont="1" applyFill="1" applyAlignment="1">
      <alignment horizontal="right"/>
    </xf>
    <xf numFmtId="0" fontId="1" fillId="0" borderId="1" xfId="0" applyFont="1" applyFill="1" applyBorder="1"/>
    <xf numFmtId="0" fontId="9" fillId="0" borderId="1" xfId="0" applyFont="1" applyFill="1" applyBorder="1"/>
    <xf numFmtId="0" fontId="14" fillId="0" borderId="1" xfId="0" applyFont="1" applyFill="1" applyBorder="1"/>
    <xf numFmtId="3" fontId="3" fillId="2" borderId="1" xfId="0" applyNumberFormat="1" applyFont="1" applyFill="1" applyBorder="1"/>
    <xf numFmtId="3" fontId="3" fillId="3" borderId="1" xfId="0" applyNumberFormat="1" applyFont="1" applyFill="1" applyBorder="1"/>
    <xf numFmtId="3" fontId="4" fillId="3" borderId="1" xfId="0" applyNumberFormat="1" applyFont="1" applyFill="1" applyBorder="1"/>
    <xf numFmtId="0" fontId="3" fillId="3" borderId="1" xfId="0" applyFont="1" applyFill="1" applyBorder="1"/>
    <xf numFmtId="0" fontId="1" fillId="3" borderId="1" xfId="0" applyFont="1" applyFill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2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69" t="s">
        <v>70</v>
      </c>
      <c r="B2" s="69"/>
      <c r="C2" s="69"/>
    </row>
    <row r="3" spans="1:3" ht="15.75" x14ac:dyDescent="0.25">
      <c r="A3" s="69" t="s">
        <v>62</v>
      </c>
      <c r="B3" s="69"/>
      <c r="C3" s="69"/>
    </row>
    <row r="4" spans="1:3" ht="15.75" x14ac:dyDescent="0.25">
      <c r="A4" s="69" t="s">
        <v>63</v>
      </c>
      <c r="B4" s="69"/>
      <c r="C4" s="69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68" t="s">
        <v>21</v>
      </c>
      <c r="B7" s="68"/>
      <c r="C7" s="68"/>
    </row>
    <row r="8" spans="1:3" ht="18.75" x14ac:dyDescent="0.3">
      <c r="A8" s="68" t="s">
        <v>67</v>
      </c>
      <c r="B8" s="68"/>
      <c r="C8" s="68"/>
    </row>
    <row r="9" spans="1:3" ht="18.75" x14ac:dyDescent="0.3">
      <c r="A9" s="68" t="s">
        <v>69</v>
      </c>
      <c r="B9" s="68"/>
      <c r="C9" s="68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68"/>
  <sheetViews>
    <sheetView tabSelected="1" view="pageBreakPreview" topLeftCell="B41" zoomScaleNormal="100" zoomScaleSheetLayoutView="100" workbookViewId="0">
      <selection activeCell="O49" sqref="O49"/>
    </sheetView>
  </sheetViews>
  <sheetFormatPr defaultRowHeight="12.75" x14ac:dyDescent="0.2"/>
  <cols>
    <col min="1" max="1" width="27.85546875" style="24" customWidth="1"/>
    <col min="2" max="2" width="53.42578125" style="24" customWidth="1"/>
    <col min="3" max="3" width="15.42578125" style="24" hidden="1" customWidth="1"/>
    <col min="4" max="4" width="14.28515625" style="24" hidden="1" customWidth="1"/>
    <col min="5" max="6" width="15.42578125" style="24" hidden="1" customWidth="1"/>
    <col min="7" max="7" width="18.5703125" style="24" hidden="1" customWidth="1"/>
    <col min="8" max="8" width="12.42578125" style="24" hidden="1" customWidth="1"/>
    <col min="9" max="14" width="15" style="24" hidden="1" customWidth="1"/>
    <col min="15" max="15" width="15" style="24" customWidth="1"/>
    <col min="16" max="16384" width="9.140625" style="24"/>
  </cols>
  <sheetData>
    <row r="1" spans="1:15" ht="15.75" customHeight="1" x14ac:dyDescent="0.25">
      <c r="A1" s="71" t="s">
        <v>150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</row>
    <row r="2" spans="1:15" ht="15.75" customHeight="1" x14ac:dyDescent="0.25">
      <c r="A2" s="71" t="s">
        <v>62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</row>
    <row r="3" spans="1:15" ht="15.75" customHeight="1" x14ac:dyDescent="0.25">
      <c r="A3" s="71" t="s">
        <v>145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</row>
    <row r="4" spans="1:15" ht="15.75" x14ac:dyDescent="0.25">
      <c r="A4" s="47"/>
      <c r="B4" s="47"/>
      <c r="C4" s="47"/>
      <c r="D4" s="47"/>
      <c r="E4" s="47"/>
      <c r="F4" s="47"/>
      <c r="G4" s="47"/>
    </row>
    <row r="5" spans="1:15" x14ac:dyDescent="0.2">
      <c r="A5" s="32"/>
      <c r="C5" s="32"/>
      <c r="D5" s="32"/>
      <c r="E5" s="32"/>
      <c r="F5" s="32"/>
      <c r="G5" s="32"/>
    </row>
    <row r="6" spans="1:15" ht="18.75" x14ac:dyDescent="0.3">
      <c r="A6" s="72" t="s">
        <v>21</v>
      </c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</row>
    <row r="7" spans="1:15" ht="18" customHeight="1" x14ac:dyDescent="0.3">
      <c r="A7" s="72" t="s">
        <v>113</v>
      </c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</row>
    <row r="8" spans="1:15" ht="18.75" x14ac:dyDescent="0.3">
      <c r="A8" s="72" t="s">
        <v>127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</row>
    <row r="9" spans="1:15" ht="18.75" x14ac:dyDescent="0.3">
      <c r="A9" s="70"/>
      <c r="B9" s="70"/>
    </row>
    <row r="10" spans="1:15" ht="42.75" customHeight="1" x14ac:dyDescent="0.2">
      <c r="A10" s="48" t="s">
        <v>5</v>
      </c>
      <c r="B10" s="48" t="s">
        <v>20</v>
      </c>
      <c r="C10" s="21" t="s">
        <v>128</v>
      </c>
      <c r="D10" s="21" t="s">
        <v>133</v>
      </c>
      <c r="E10" s="21" t="s">
        <v>128</v>
      </c>
      <c r="F10" s="21" t="s">
        <v>135</v>
      </c>
      <c r="G10" s="21" t="s">
        <v>142</v>
      </c>
      <c r="H10" s="21" t="s">
        <v>143</v>
      </c>
      <c r="I10" s="21" t="s">
        <v>142</v>
      </c>
      <c r="J10" s="21" t="s">
        <v>144</v>
      </c>
      <c r="K10" s="21" t="s">
        <v>142</v>
      </c>
      <c r="L10" s="21" t="s">
        <v>146</v>
      </c>
      <c r="M10" s="21" t="s">
        <v>142</v>
      </c>
      <c r="N10" s="21" t="s">
        <v>147</v>
      </c>
      <c r="O10" s="21" t="s">
        <v>142</v>
      </c>
    </row>
    <row r="11" spans="1:15" ht="47.25" x14ac:dyDescent="0.25">
      <c r="A11" s="25" t="s">
        <v>22</v>
      </c>
      <c r="B11" s="29" t="s">
        <v>71</v>
      </c>
      <c r="C11" s="26">
        <f>C12-C14</f>
        <v>4150000000</v>
      </c>
      <c r="D11" s="26"/>
      <c r="E11" s="26">
        <f>C11+D11</f>
        <v>4150000000</v>
      </c>
      <c r="F11" s="26">
        <f>F12-F14</f>
        <v>0</v>
      </c>
      <c r="G11" s="26">
        <f>E11+F11</f>
        <v>4150000000</v>
      </c>
      <c r="H11" s="60">
        <f>H12-H14</f>
        <v>0</v>
      </c>
      <c r="I11" s="26">
        <f>G11+H11</f>
        <v>4150000000</v>
      </c>
      <c r="J11" s="60">
        <f>J12-J14</f>
        <v>0</v>
      </c>
      <c r="K11" s="26">
        <f>I11+J11</f>
        <v>4150000000</v>
      </c>
      <c r="L11" s="60">
        <f>L12-L14</f>
        <v>0</v>
      </c>
      <c r="M11" s="26">
        <f>K11+L11</f>
        <v>4150000000</v>
      </c>
      <c r="N11" s="60">
        <f>N12-N14</f>
        <v>0</v>
      </c>
      <c r="O11" s="26">
        <f>M11+N11</f>
        <v>4150000000</v>
      </c>
    </row>
    <row r="12" spans="1:15" ht="48" customHeight="1" x14ac:dyDescent="0.25">
      <c r="A12" s="25" t="s">
        <v>23</v>
      </c>
      <c r="B12" s="31" t="s">
        <v>72</v>
      </c>
      <c r="C12" s="26">
        <f>C13</f>
        <v>7000000000</v>
      </c>
      <c r="D12" s="26"/>
      <c r="E12" s="26">
        <f t="shared" ref="E12:E54" si="0">C12+D12</f>
        <v>7000000000</v>
      </c>
      <c r="F12" s="26">
        <f>F13</f>
        <v>0</v>
      </c>
      <c r="G12" s="26">
        <f t="shared" ref="G12:G54" si="1">E12+F12</f>
        <v>7000000000</v>
      </c>
      <c r="H12" s="60">
        <f>H13</f>
        <v>0</v>
      </c>
      <c r="I12" s="26">
        <f t="shared" ref="I12:I55" si="2">G12+H12</f>
        <v>7000000000</v>
      </c>
      <c r="J12" s="60">
        <f>J13</f>
        <v>0</v>
      </c>
      <c r="K12" s="26">
        <f t="shared" ref="K12:K55" si="3">I12+J12</f>
        <v>7000000000</v>
      </c>
      <c r="L12" s="60">
        <f>L13</f>
        <v>0</v>
      </c>
      <c r="M12" s="26">
        <f t="shared" ref="M12:M51" si="4">K12+L12</f>
        <v>7000000000</v>
      </c>
      <c r="N12" s="60">
        <f>N13</f>
        <v>0</v>
      </c>
      <c r="O12" s="26">
        <f t="shared" ref="O12:O51" si="5">M12+N12</f>
        <v>7000000000</v>
      </c>
    </row>
    <row r="13" spans="1:15" ht="46.5" customHeight="1" x14ac:dyDescent="0.25">
      <c r="A13" s="23" t="s">
        <v>7</v>
      </c>
      <c r="B13" s="30" t="s">
        <v>123</v>
      </c>
      <c r="C13" s="22">
        <v>7000000000</v>
      </c>
      <c r="D13" s="22"/>
      <c r="E13" s="22">
        <f t="shared" si="0"/>
        <v>7000000000</v>
      </c>
      <c r="F13" s="22"/>
      <c r="G13" s="22">
        <f t="shared" si="1"/>
        <v>7000000000</v>
      </c>
      <c r="H13" s="60"/>
      <c r="I13" s="22">
        <f t="shared" si="2"/>
        <v>7000000000</v>
      </c>
      <c r="J13" s="60"/>
      <c r="K13" s="22">
        <f t="shared" si="3"/>
        <v>7000000000</v>
      </c>
      <c r="L13" s="60"/>
      <c r="M13" s="22">
        <f t="shared" si="4"/>
        <v>7000000000</v>
      </c>
      <c r="N13" s="60"/>
      <c r="O13" s="22">
        <f t="shared" si="5"/>
        <v>7000000000</v>
      </c>
    </row>
    <row r="14" spans="1:15" ht="50.25" customHeight="1" x14ac:dyDescent="0.25">
      <c r="A14" s="25" t="s">
        <v>24</v>
      </c>
      <c r="B14" s="31" t="s">
        <v>95</v>
      </c>
      <c r="C14" s="26">
        <f>C15</f>
        <v>2850000000</v>
      </c>
      <c r="D14" s="26"/>
      <c r="E14" s="26">
        <f t="shared" si="0"/>
        <v>2850000000</v>
      </c>
      <c r="F14" s="26">
        <f>F15</f>
        <v>0</v>
      </c>
      <c r="G14" s="26">
        <f t="shared" si="1"/>
        <v>2850000000</v>
      </c>
      <c r="H14" s="60">
        <f>H15</f>
        <v>0</v>
      </c>
      <c r="I14" s="26">
        <f t="shared" si="2"/>
        <v>2850000000</v>
      </c>
      <c r="J14" s="60">
        <f>J15</f>
        <v>0</v>
      </c>
      <c r="K14" s="26">
        <f t="shared" si="3"/>
        <v>2850000000</v>
      </c>
      <c r="L14" s="60">
        <f>L15</f>
        <v>0</v>
      </c>
      <c r="M14" s="26">
        <f t="shared" si="4"/>
        <v>2850000000</v>
      </c>
      <c r="N14" s="60">
        <f>N15</f>
        <v>0</v>
      </c>
      <c r="O14" s="26">
        <f t="shared" si="5"/>
        <v>2850000000</v>
      </c>
    </row>
    <row r="15" spans="1:15" ht="47.25" customHeight="1" x14ac:dyDescent="0.25">
      <c r="A15" s="23" t="s">
        <v>8</v>
      </c>
      <c r="B15" s="30" t="s">
        <v>114</v>
      </c>
      <c r="C15" s="22">
        <v>2850000000</v>
      </c>
      <c r="D15" s="22"/>
      <c r="E15" s="22">
        <f t="shared" si="0"/>
        <v>2850000000</v>
      </c>
      <c r="F15" s="22"/>
      <c r="G15" s="22">
        <f t="shared" si="1"/>
        <v>2850000000</v>
      </c>
      <c r="H15" s="60"/>
      <c r="I15" s="22">
        <f t="shared" si="2"/>
        <v>2850000000</v>
      </c>
      <c r="J15" s="60"/>
      <c r="K15" s="22">
        <f t="shared" si="3"/>
        <v>2850000000</v>
      </c>
      <c r="L15" s="60"/>
      <c r="M15" s="22">
        <f t="shared" si="4"/>
        <v>2850000000</v>
      </c>
      <c r="N15" s="60"/>
      <c r="O15" s="22">
        <f t="shared" si="5"/>
        <v>2850000000</v>
      </c>
    </row>
    <row r="16" spans="1:15" ht="31.5" x14ac:dyDescent="0.25">
      <c r="A16" s="25" t="s">
        <v>73</v>
      </c>
      <c r="B16" s="29" t="s">
        <v>74</v>
      </c>
      <c r="C16" s="26">
        <f>C17-C19</f>
        <v>2313645038</v>
      </c>
      <c r="D16" s="26">
        <f>D17-D19</f>
        <v>530129875</v>
      </c>
      <c r="E16" s="26">
        <f t="shared" si="0"/>
        <v>2843774913</v>
      </c>
      <c r="F16" s="26">
        <f>F17-F19</f>
        <v>0</v>
      </c>
      <c r="G16" s="26">
        <f t="shared" si="1"/>
        <v>2843774913</v>
      </c>
      <c r="H16" s="60">
        <f>H17-H19</f>
        <v>0</v>
      </c>
      <c r="I16" s="26">
        <f t="shared" si="2"/>
        <v>2843774913</v>
      </c>
      <c r="J16" s="60">
        <f>J17-J19</f>
        <v>0</v>
      </c>
      <c r="K16" s="26">
        <f t="shared" si="3"/>
        <v>2843774913</v>
      </c>
      <c r="L16" s="26">
        <f>L17-L19</f>
        <v>83669633</v>
      </c>
      <c r="M16" s="26">
        <f t="shared" si="4"/>
        <v>2927444546</v>
      </c>
      <c r="N16" s="26">
        <f>N17-N19</f>
        <v>0</v>
      </c>
      <c r="O16" s="26">
        <f t="shared" si="5"/>
        <v>2927444546</v>
      </c>
    </row>
    <row r="17" spans="1:15" ht="31.5" x14ac:dyDescent="0.25">
      <c r="A17" s="25" t="s">
        <v>75</v>
      </c>
      <c r="B17" s="29" t="s">
        <v>76</v>
      </c>
      <c r="C17" s="26">
        <f>C18</f>
        <v>9813645038</v>
      </c>
      <c r="D17" s="26">
        <f>D18</f>
        <v>530129875</v>
      </c>
      <c r="E17" s="26">
        <f t="shared" si="0"/>
        <v>10343774913</v>
      </c>
      <c r="F17" s="26">
        <f>F18</f>
        <v>0</v>
      </c>
      <c r="G17" s="26">
        <f t="shared" si="1"/>
        <v>10343774913</v>
      </c>
      <c r="H17" s="60">
        <f>H18</f>
        <v>0</v>
      </c>
      <c r="I17" s="26">
        <f t="shared" si="2"/>
        <v>10343774913</v>
      </c>
      <c r="J17" s="60">
        <f>J18</f>
        <v>0</v>
      </c>
      <c r="K17" s="26">
        <f t="shared" si="3"/>
        <v>10343774913</v>
      </c>
      <c r="L17" s="26">
        <f>L18</f>
        <v>1548669633</v>
      </c>
      <c r="M17" s="26">
        <f t="shared" si="4"/>
        <v>11892444546</v>
      </c>
      <c r="N17" s="26">
        <f>N18</f>
        <v>0</v>
      </c>
      <c r="O17" s="26">
        <f t="shared" si="5"/>
        <v>11892444546</v>
      </c>
    </row>
    <row r="18" spans="1:15" ht="47.25" x14ac:dyDescent="0.25">
      <c r="A18" s="23" t="s">
        <v>77</v>
      </c>
      <c r="B18" s="28" t="s">
        <v>115</v>
      </c>
      <c r="C18" s="22">
        <v>9813645038</v>
      </c>
      <c r="D18" s="22">
        <v>530129875</v>
      </c>
      <c r="E18" s="22">
        <f t="shared" si="0"/>
        <v>10343774913</v>
      </c>
      <c r="F18" s="22"/>
      <c r="G18" s="22">
        <f t="shared" si="1"/>
        <v>10343774913</v>
      </c>
      <c r="H18" s="60"/>
      <c r="I18" s="22">
        <f t="shared" si="2"/>
        <v>10343774913</v>
      </c>
      <c r="J18" s="60"/>
      <c r="K18" s="22">
        <f t="shared" si="3"/>
        <v>10343774913</v>
      </c>
      <c r="L18" s="22">
        <v>1548669633</v>
      </c>
      <c r="M18" s="22">
        <f t="shared" si="4"/>
        <v>11892444546</v>
      </c>
      <c r="N18" s="22"/>
      <c r="O18" s="22">
        <f t="shared" si="5"/>
        <v>11892444546</v>
      </c>
    </row>
    <row r="19" spans="1:15" ht="33.75" customHeight="1" x14ac:dyDescent="0.25">
      <c r="A19" s="25" t="s">
        <v>78</v>
      </c>
      <c r="B19" s="31" t="s">
        <v>79</v>
      </c>
      <c r="C19" s="26">
        <f>C20</f>
        <v>7500000000</v>
      </c>
      <c r="D19" s="26"/>
      <c r="E19" s="26">
        <f t="shared" si="0"/>
        <v>7500000000</v>
      </c>
      <c r="F19" s="26">
        <f>F20</f>
        <v>0</v>
      </c>
      <c r="G19" s="26">
        <f t="shared" si="1"/>
        <v>7500000000</v>
      </c>
      <c r="H19" s="60">
        <f>H20</f>
        <v>0</v>
      </c>
      <c r="I19" s="26">
        <f t="shared" si="2"/>
        <v>7500000000</v>
      </c>
      <c r="J19" s="60">
        <f>J20</f>
        <v>0</v>
      </c>
      <c r="K19" s="26">
        <f t="shared" si="3"/>
        <v>7500000000</v>
      </c>
      <c r="L19" s="26">
        <f>L20</f>
        <v>1465000000</v>
      </c>
      <c r="M19" s="26">
        <f t="shared" si="4"/>
        <v>8965000000</v>
      </c>
      <c r="N19" s="26">
        <f>N20</f>
        <v>0</v>
      </c>
      <c r="O19" s="26">
        <f t="shared" si="5"/>
        <v>8965000000</v>
      </c>
    </row>
    <row r="20" spans="1:15" ht="47.25" x14ac:dyDescent="0.25">
      <c r="A20" s="23" t="s">
        <v>80</v>
      </c>
      <c r="B20" s="30" t="s">
        <v>116</v>
      </c>
      <c r="C20" s="22">
        <v>7500000000</v>
      </c>
      <c r="D20" s="22"/>
      <c r="E20" s="22">
        <f t="shared" si="0"/>
        <v>7500000000</v>
      </c>
      <c r="F20" s="22"/>
      <c r="G20" s="22">
        <f t="shared" si="1"/>
        <v>7500000000</v>
      </c>
      <c r="H20" s="60"/>
      <c r="I20" s="22">
        <f t="shared" si="2"/>
        <v>7500000000</v>
      </c>
      <c r="J20" s="60"/>
      <c r="K20" s="22">
        <f t="shared" si="3"/>
        <v>7500000000</v>
      </c>
      <c r="L20" s="22">
        <v>1465000000</v>
      </c>
      <c r="M20" s="22">
        <f t="shared" si="4"/>
        <v>8965000000</v>
      </c>
      <c r="N20" s="22"/>
      <c r="O20" s="22">
        <f t="shared" si="5"/>
        <v>8965000000</v>
      </c>
    </row>
    <row r="21" spans="1:15" ht="31.5" x14ac:dyDescent="0.25">
      <c r="A21" s="25" t="s">
        <v>81</v>
      </c>
      <c r="B21" s="29" t="s">
        <v>98</v>
      </c>
      <c r="C21" s="26">
        <f>C22-C24</f>
        <v>-25072400</v>
      </c>
      <c r="D21" s="26"/>
      <c r="E21" s="26">
        <f t="shared" si="0"/>
        <v>-25072400</v>
      </c>
      <c r="F21" s="26">
        <f>F22-F24</f>
        <v>0</v>
      </c>
      <c r="G21" s="26">
        <f t="shared" si="1"/>
        <v>-25072400</v>
      </c>
      <c r="H21" s="60">
        <f>H22-H24</f>
        <v>0</v>
      </c>
      <c r="I21" s="26">
        <f t="shared" si="2"/>
        <v>-25072400</v>
      </c>
      <c r="J21" s="60">
        <f>J22-J24</f>
        <v>0</v>
      </c>
      <c r="K21" s="26">
        <f t="shared" si="3"/>
        <v>-25072400</v>
      </c>
      <c r="L21" s="60">
        <f>L22-L24</f>
        <v>0</v>
      </c>
      <c r="M21" s="26">
        <f t="shared" si="4"/>
        <v>-25072400</v>
      </c>
      <c r="N21" s="60">
        <f>N22-N24</f>
        <v>0</v>
      </c>
      <c r="O21" s="26">
        <f t="shared" si="5"/>
        <v>-25072400</v>
      </c>
    </row>
    <row r="22" spans="1:15" ht="47.25" x14ac:dyDescent="0.25">
      <c r="A22" s="25" t="s">
        <v>117</v>
      </c>
      <c r="B22" s="29" t="s">
        <v>99</v>
      </c>
      <c r="C22" s="26"/>
      <c r="D22" s="26"/>
      <c r="E22" s="26">
        <f t="shared" si="0"/>
        <v>0</v>
      </c>
      <c r="F22" s="26">
        <f>F23</f>
        <v>12000000000</v>
      </c>
      <c r="G22" s="26">
        <f t="shared" si="1"/>
        <v>12000000000</v>
      </c>
      <c r="H22" s="60">
        <f>H23</f>
        <v>0</v>
      </c>
      <c r="I22" s="26">
        <f t="shared" si="2"/>
        <v>12000000000</v>
      </c>
      <c r="J22" s="60">
        <f>J23</f>
        <v>0</v>
      </c>
      <c r="K22" s="26">
        <f t="shared" si="3"/>
        <v>12000000000</v>
      </c>
      <c r="L22" s="60">
        <f>L23</f>
        <v>0</v>
      </c>
      <c r="M22" s="26">
        <f t="shared" si="4"/>
        <v>12000000000</v>
      </c>
      <c r="N22" s="60">
        <f>N23</f>
        <v>0</v>
      </c>
      <c r="O22" s="26">
        <f t="shared" si="5"/>
        <v>12000000000</v>
      </c>
    </row>
    <row r="23" spans="1:15" ht="49.5" customHeight="1" x14ac:dyDescent="0.25">
      <c r="A23" s="23" t="s">
        <v>118</v>
      </c>
      <c r="B23" s="30" t="s">
        <v>119</v>
      </c>
      <c r="C23" s="49"/>
      <c r="D23" s="49"/>
      <c r="E23" s="49">
        <f t="shared" si="0"/>
        <v>0</v>
      </c>
      <c r="F23" s="49">
        <v>12000000000</v>
      </c>
      <c r="G23" s="49">
        <f t="shared" si="1"/>
        <v>12000000000</v>
      </c>
      <c r="H23" s="60"/>
      <c r="I23" s="49">
        <f t="shared" si="2"/>
        <v>12000000000</v>
      </c>
      <c r="J23" s="60"/>
      <c r="K23" s="49">
        <f t="shared" si="3"/>
        <v>12000000000</v>
      </c>
      <c r="L23" s="60"/>
      <c r="M23" s="49">
        <f t="shared" si="4"/>
        <v>12000000000</v>
      </c>
      <c r="N23" s="60"/>
      <c r="O23" s="49">
        <f t="shared" si="5"/>
        <v>12000000000</v>
      </c>
    </row>
    <row r="24" spans="1:15" ht="47.25" customHeight="1" x14ac:dyDescent="0.25">
      <c r="A24" s="25" t="s">
        <v>120</v>
      </c>
      <c r="B24" s="29" t="s">
        <v>82</v>
      </c>
      <c r="C24" s="26">
        <f>C25</f>
        <v>25072400</v>
      </c>
      <c r="D24" s="26"/>
      <c r="E24" s="26">
        <f t="shared" si="0"/>
        <v>25072400</v>
      </c>
      <c r="F24" s="26">
        <f>F25</f>
        <v>12000000000</v>
      </c>
      <c r="G24" s="26">
        <f t="shared" si="1"/>
        <v>12025072400</v>
      </c>
      <c r="H24" s="60">
        <f>H25</f>
        <v>0</v>
      </c>
      <c r="I24" s="26">
        <f t="shared" si="2"/>
        <v>12025072400</v>
      </c>
      <c r="J24" s="60">
        <f>J25</f>
        <v>0</v>
      </c>
      <c r="K24" s="26">
        <f t="shared" si="3"/>
        <v>12025072400</v>
      </c>
      <c r="L24" s="60">
        <f>L25</f>
        <v>0</v>
      </c>
      <c r="M24" s="26">
        <f t="shared" si="4"/>
        <v>12025072400</v>
      </c>
      <c r="N24" s="60">
        <f>N25</f>
        <v>0</v>
      </c>
      <c r="O24" s="26">
        <f t="shared" si="5"/>
        <v>12025072400</v>
      </c>
    </row>
    <row r="25" spans="1:15" ht="63" x14ac:dyDescent="0.25">
      <c r="A25" s="23" t="s">
        <v>121</v>
      </c>
      <c r="B25" s="28" t="s">
        <v>122</v>
      </c>
      <c r="C25" s="22">
        <v>25072400</v>
      </c>
      <c r="D25" s="22"/>
      <c r="E25" s="22">
        <f t="shared" si="0"/>
        <v>25072400</v>
      </c>
      <c r="F25" s="22">
        <v>12000000000</v>
      </c>
      <c r="G25" s="22">
        <f t="shared" si="1"/>
        <v>12025072400</v>
      </c>
      <c r="H25" s="60"/>
      <c r="I25" s="22">
        <f t="shared" si="2"/>
        <v>12025072400</v>
      </c>
      <c r="J25" s="60"/>
      <c r="K25" s="22">
        <f t="shared" si="3"/>
        <v>12025072400</v>
      </c>
      <c r="L25" s="60"/>
      <c r="M25" s="22">
        <f t="shared" si="4"/>
        <v>12025072400</v>
      </c>
      <c r="N25" s="60"/>
      <c r="O25" s="22">
        <f t="shared" si="5"/>
        <v>12025072400</v>
      </c>
    </row>
    <row r="26" spans="1:15" ht="47.25" hidden="1" x14ac:dyDescent="0.25">
      <c r="A26" s="23"/>
      <c r="B26" s="31" t="s">
        <v>0</v>
      </c>
      <c r="C26" s="27">
        <v>0</v>
      </c>
      <c r="D26" s="27"/>
      <c r="E26" s="27">
        <f t="shared" si="0"/>
        <v>0</v>
      </c>
      <c r="F26" s="27"/>
      <c r="G26" s="27">
        <f t="shared" si="1"/>
        <v>0</v>
      </c>
      <c r="H26" s="60"/>
      <c r="I26" s="27">
        <f t="shared" si="2"/>
        <v>0</v>
      </c>
      <c r="J26" s="60"/>
      <c r="K26" s="27">
        <f t="shared" si="3"/>
        <v>0</v>
      </c>
      <c r="L26" s="60"/>
      <c r="M26" s="27">
        <f t="shared" si="4"/>
        <v>0</v>
      </c>
      <c r="N26" s="60"/>
      <c r="O26" s="27">
        <f t="shared" si="5"/>
        <v>0</v>
      </c>
    </row>
    <row r="27" spans="1:15" ht="47.25" hidden="1" x14ac:dyDescent="0.25">
      <c r="A27" s="23"/>
      <c r="B27" s="28" t="s">
        <v>1</v>
      </c>
      <c r="C27" s="27">
        <v>0</v>
      </c>
      <c r="D27" s="27"/>
      <c r="E27" s="27">
        <f t="shared" si="0"/>
        <v>0</v>
      </c>
      <c r="F27" s="27"/>
      <c r="G27" s="27">
        <f t="shared" si="1"/>
        <v>0</v>
      </c>
      <c r="H27" s="60"/>
      <c r="I27" s="27">
        <f t="shared" si="2"/>
        <v>0</v>
      </c>
      <c r="J27" s="60"/>
      <c r="K27" s="27">
        <f t="shared" si="3"/>
        <v>0</v>
      </c>
      <c r="L27" s="60"/>
      <c r="M27" s="27">
        <f t="shared" si="4"/>
        <v>0</v>
      </c>
      <c r="N27" s="60"/>
      <c r="O27" s="27">
        <f t="shared" si="5"/>
        <v>0</v>
      </c>
    </row>
    <row r="28" spans="1:15" ht="31.5" hidden="1" x14ac:dyDescent="0.25">
      <c r="A28" s="23"/>
      <c r="B28" s="28" t="s">
        <v>2</v>
      </c>
      <c r="C28" s="27">
        <v>0</v>
      </c>
      <c r="D28" s="27"/>
      <c r="E28" s="27">
        <f t="shared" si="0"/>
        <v>0</v>
      </c>
      <c r="F28" s="27"/>
      <c r="G28" s="27">
        <f t="shared" si="1"/>
        <v>0</v>
      </c>
      <c r="H28" s="60"/>
      <c r="I28" s="27">
        <f t="shared" si="2"/>
        <v>0</v>
      </c>
      <c r="J28" s="60"/>
      <c r="K28" s="27">
        <f t="shared" si="3"/>
        <v>0</v>
      </c>
      <c r="L28" s="60"/>
      <c r="M28" s="27">
        <f t="shared" si="4"/>
        <v>0</v>
      </c>
      <c r="N28" s="60"/>
      <c r="O28" s="27">
        <f t="shared" si="5"/>
        <v>0</v>
      </c>
    </row>
    <row r="29" spans="1:15" s="50" customFormat="1" ht="31.5" hidden="1" x14ac:dyDescent="0.25">
      <c r="A29" s="36" t="s">
        <v>64</v>
      </c>
      <c r="B29" s="37" t="s">
        <v>68</v>
      </c>
      <c r="C29" s="38">
        <v>0</v>
      </c>
      <c r="D29" s="38"/>
      <c r="E29" s="38">
        <f t="shared" si="0"/>
        <v>0</v>
      </c>
      <c r="F29" s="38"/>
      <c r="G29" s="38">
        <f t="shared" si="1"/>
        <v>0</v>
      </c>
      <c r="H29" s="61"/>
      <c r="I29" s="38">
        <f t="shared" si="2"/>
        <v>0</v>
      </c>
      <c r="J29" s="61"/>
      <c r="K29" s="38">
        <f t="shared" si="3"/>
        <v>0</v>
      </c>
      <c r="L29" s="61"/>
      <c r="M29" s="38">
        <f t="shared" si="4"/>
        <v>0</v>
      </c>
      <c r="N29" s="61"/>
      <c r="O29" s="38">
        <f t="shared" si="5"/>
        <v>0</v>
      </c>
    </row>
    <row r="30" spans="1:15" s="50" customFormat="1" ht="31.5" hidden="1" x14ac:dyDescent="0.25">
      <c r="A30" s="39" t="s">
        <v>65</v>
      </c>
      <c r="B30" s="40" t="s">
        <v>66</v>
      </c>
      <c r="C30" s="41">
        <v>0</v>
      </c>
      <c r="D30" s="41"/>
      <c r="E30" s="41">
        <f t="shared" si="0"/>
        <v>0</v>
      </c>
      <c r="F30" s="41"/>
      <c r="G30" s="41">
        <f t="shared" si="1"/>
        <v>0</v>
      </c>
      <c r="H30" s="61"/>
      <c r="I30" s="41">
        <f t="shared" si="2"/>
        <v>0</v>
      </c>
      <c r="J30" s="61"/>
      <c r="K30" s="41">
        <f t="shared" si="3"/>
        <v>0</v>
      </c>
      <c r="L30" s="61"/>
      <c r="M30" s="41">
        <f t="shared" si="4"/>
        <v>0</v>
      </c>
      <c r="N30" s="61"/>
      <c r="O30" s="41">
        <f t="shared" si="5"/>
        <v>0</v>
      </c>
    </row>
    <row r="31" spans="1:15" ht="47.25" hidden="1" x14ac:dyDescent="0.25">
      <c r="A31" s="25" t="s">
        <v>83</v>
      </c>
      <c r="B31" s="29" t="s">
        <v>29</v>
      </c>
      <c r="C31" s="26"/>
      <c r="D31" s="26"/>
      <c r="E31" s="26">
        <f t="shared" si="0"/>
        <v>0</v>
      </c>
      <c r="F31" s="26"/>
      <c r="G31" s="26">
        <f t="shared" si="1"/>
        <v>0</v>
      </c>
      <c r="H31" s="60"/>
      <c r="I31" s="26">
        <f t="shared" si="2"/>
        <v>0</v>
      </c>
      <c r="J31" s="60"/>
      <c r="K31" s="26">
        <f t="shared" si="3"/>
        <v>0</v>
      </c>
      <c r="L31" s="60"/>
      <c r="M31" s="26">
        <f t="shared" si="4"/>
        <v>0</v>
      </c>
      <c r="N31" s="60"/>
      <c r="O31" s="26">
        <f t="shared" si="5"/>
        <v>0</v>
      </c>
    </row>
    <row r="32" spans="1:15" ht="47.25" hidden="1" x14ac:dyDescent="0.25">
      <c r="A32" s="23" t="s">
        <v>100</v>
      </c>
      <c r="B32" s="30" t="s">
        <v>126</v>
      </c>
      <c r="C32" s="22"/>
      <c r="D32" s="22"/>
      <c r="E32" s="22">
        <f t="shared" si="0"/>
        <v>0</v>
      </c>
      <c r="F32" s="22"/>
      <c r="G32" s="22">
        <f t="shared" si="1"/>
        <v>0</v>
      </c>
      <c r="H32" s="60"/>
      <c r="I32" s="22">
        <f t="shared" si="2"/>
        <v>0</v>
      </c>
      <c r="J32" s="60"/>
      <c r="K32" s="22">
        <f t="shared" si="3"/>
        <v>0</v>
      </c>
      <c r="L32" s="60"/>
      <c r="M32" s="22">
        <f t="shared" si="4"/>
        <v>0</v>
      </c>
      <c r="N32" s="60"/>
      <c r="O32" s="22">
        <f t="shared" si="5"/>
        <v>0</v>
      </c>
    </row>
    <row r="33" spans="1:15" ht="49.5" hidden="1" customHeight="1" x14ac:dyDescent="0.25">
      <c r="A33" s="25" t="s">
        <v>47</v>
      </c>
      <c r="B33" s="35" t="s">
        <v>32</v>
      </c>
      <c r="C33" s="26"/>
      <c r="D33" s="26"/>
      <c r="E33" s="26">
        <f t="shared" si="0"/>
        <v>0</v>
      </c>
      <c r="F33" s="26"/>
      <c r="G33" s="26">
        <f t="shared" si="1"/>
        <v>0</v>
      </c>
      <c r="H33" s="60"/>
      <c r="I33" s="26">
        <f t="shared" si="2"/>
        <v>0</v>
      </c>
      <c r="J33" s="60"/>
      <c r="K33" s="26">
        <f t="shared" si="3"/>
        <v>0</v>
      </c>
      <c r="L33" s="60"/>
      <c r="M33" s="26">
        <f t="shared" si="4"/>
        <v>0</v>
      </c>
      <c r="N33" s="60"/>
      <c r="O33" s="26">
        <f t="shared" si="5"/>
        <v>0</v>
      </c>
    </row>
    <row r="34" spans="1:15" ht="47.25" hidden="1" x14ac:dyDescent="0.25">
      <c r="A34" s="23" t="s">
        <v>48</v>
      </c>
      <c r="B34" s="30" t="s">
        <v>55</v>
      </c>
      <c r="C34" s="27"/>
      <c r="D34" s="27"/>
      <c r="E34" s="27">
        <f t="shared" si="0"/>
        <v>0</v>
      </c>
      <c r="F34" s="27"/>
      <c r="G34" s="27">
        <f t="shared" si="1"/>
        <v>0</v>
      </c>
      <c r="H34" s="60"/>
      <c r="I34" s="27">
        <f t="shared" si="2"/>
        <v>0</v>
      </c>
      <c r="J34" s="60"/>
      <c r="K34" s="27">
        <f t="shared" si="3"/>
        <v>0</v>
      </c>
      <c r="L34" s="60"/>
      <c r="M34" s="27">
        <f t="shared" si="4"/>
        <v>0</v>
      </c>
      <c r="N34" s="60"/>
      <c r="O34" s="27">
        <f t="shared" si="5"/>
        <v>0</v>
      </c>
    </row>
    <row r="35" spans="1:15" ht="47.25" x14ac:dyDescent="0.25">
      <c r="A35" s="44" t="s">
        <v>83</v>
      </c>
      <c r="B35" s="45" t="s">
        <v>29</v>
      </c>
      <c r="C35" s="46">
        <f>C36</f>
        <v>4000000</v>
      </c>
      <c r="D35" s="46"/>
      <c r="E35" s="46">
        <f t="shared" si="0"/>
        <v>4000000</v>
      </c>
      <c r="F35" s="46">
        <f>F36</f>
        <v>0</v>
      </c>
      <c r="G35" s="46">
        <f t="shared" si="1"/>
        <v>4000000</v>
      </c>
      <c r="H35" s="60">
        <f>H36</f>
        <v>0</v>
      </c>
      <c r="I35" s="46">
        <f t="shared" si="2"/>
        <v>4000000</v>
      </c>
      <c r="J35" s="60">
        <f>J36</f>
        <v>0</v>
      </c>
      <c r="K35" s="46">
        <f t="shared" si="3"/>
        <v>4000000</v>
      </c>
      <c r="L35" s="60">
        <f>L36</f>
        <v>0</v>
      </c>
      <c r="M35" s="46">
        <f t="shared" si="4"/>
        <v>4000000</v>
      </c>
      <c r="N35" s="60">
        <f>N36</f>
        <v>0</v>
      </c>
      <c r="O35" s="46">
        <f t="shared" si="5"/>
        <v>4000000</v>
      </c>
    </row>
    <row r="36" spans="1:15" ht="47.25" x14ac:dyDescent="0.25">
      <c r="A36" s="23" t="s">
        <v>100</v>
      </c>
      <c r="B36" s="30" t="s">
        <v>126</v>
      </c>
      <c r="C36" s="22">
        <v>4000000</v>
      </c>
      <c r="D36" s="22"/>
      <c r="E36" s="22">
        <f t="shared" si="0"/>
        <v>4000000</v>
      </c>
      <c r="F36" s="22"/>
      <c r="G36" s="22">
        <f t="shared" si="1"/>
        <v>4000000</v>
      </c>
      <c r="H36" s="60"/>
      <c r="I36" s="22">
        <f t="shared" si="2"/>
        <v>4000000</v>
      </c>
      <c r="J36" s="60"/>
      <c r="K36" s="22">
        <f t="shared" si="3"/>
        <v>4000000</v>
      </c>
      <c r="L36" s="60"/>
      <c r="M36" s="22">
        <f t="shared" si="4"/>
        <v>4000000</v>
      </c>
      <c r="N36" s="60"/>
      <c r="O36" s="22">
        <f t="shared" si="5"/>
        <v>4000000</v>
      </c>
    </row>
    <row r="37" spans="1:15" ht="31.5" x14ac:dyDescent="0.25">
      <c r="A37" s="25" t="s">
        <v>84</v>
      </c>
      <c r="B37" s="29" t="s">
        <v>96</v>
      </c>
      <c r="C37" s="34">
        <f>C41-C38</f>
        <v>1279400</v>
      </c>
      <c r="D37" s="34"/>
      <c r="E37" s="34">
        <f t="shared" si="0"/>
        <v>1279400</v>
      </c>
      <c r="F37" s="34">
        <f>F41-F38</f>
        <v>0</v>
      </c>
      <c r="G37" s="34">
        <f t="shared" si="1"/>
        <v>1279400</v>
      </c>
      <c r="H37" s="60">
        <f>H41-H38</f>
        <v>0</v>
      </c>
      <c r="I37" s="34">
        <f t="shared" si="2"/>
        <v>1279400</v>
      </c>
      <c r="J37" s="60">
        <f>J41-J38</f>
        <v>0</v>
      </c>
      <c r="K37" s="34">
        <f t="shared" si="3"/>
        <v>1279400</v>
      </c>
      <c r="L37" s="60">
        <f>L41-L38</f>
        <v>0</v>
      </c>
      <c r="M37" s="34">
        <f t="shared" si="4"/>
        <v>1279400</v>
      </c>
      <c r="N37" s="34">
        <f>N41-N38</f>
        <v>0</v>
      </c>
      <c r="O37" s="34">
        <f t="shared" si="5"/>
        <v>1279400</v>
      </c>
    </row>
    <row r="38" spans="1:15" ht="31.5" x14ac:dyDescent="0.25">
      <c r="A38" s="25" t="s">
        <v>86</v>
      </c>
      <c r="B38" s="29" t="s">
        <v>91</v>
      </c>
      <c r="C38" s="26">
        <f>C39+C40</f>
        <v>350000000</v>
      </c>
      <c r="D38" s="26"/>
      <c r="E38" s="26">
        <f t="shared" si="0"/>
        <v>350000000</v>
      </c>
      <c r="F38" s="26">
        <f>F40</f>
        <v>0</v>
      </c>
      <c r="G38" s="26">
        <f t="shared" si="1"/>
        <v>350000000</v>
      </c>
      <c r="H38" s="60">
        <f>H40</f>
        <v>0</v>
      </c>
      <c r="I38" s="26">
        <f t="shared" si="2"/>
        <v>350000000</v>
      </c>
      <c r="J38" s="60">
        <f>J40</f>
        <v>0</v>
      </c>
      <c r="K38" s="26">
        <f t="shared" si="3"/>
        <v>350000000</v>
      </c>
      <c r="L38" s="60">
        <f>L40</f>
        <v>0</v>
      </c>
      <c r="M38" s="26">
        <f t="shared" si="4"/>
        <v>350000000</v>
      </c>
      <c r="N38" s="26">
        <f>N40+N39</f>
        <v>160042850</v>
      </c>
      <c r="O38" s="26">
        <f t="shared" si="5"/>
        <v>510042850</v>
      </c>
    </row>
    <row r="39" spans="1:15" ht="63" hidden="1" x14ac:dyDescent="0.25">
      <c r="A39" s="23" t="s">
        <v>92</v>
      </c>
      <c r="B39" s="30" t="s">
        <v>148</v>
      </c>
      <c r="C39" s="22"/>
      <c r="D39" s="22"/>
      <c r="E39" s="22">
        <f t="shared" si="0"/>
        <v>0</v>
      </c>
      <c r="F39" s="22"/>
      <c r="G39" s="22">
        <f t="shared" si="1"/>
        <v>0</v>
      </c>
      <c r="H39" s="60"/>
      <c r="I39" s="22">
        <f t="shared" si="2"/>
        <v>0</v>
      </c>
      <c r="J39" s="60"/>
      <c r="K39" s="22">
        <f t="shared" si="3"/>
        <v>0</v>
      </c>
      <c r="L39" s="60"/>
      <c r="M39" s="22">
        <f t="shared" si="4"/>
        <v>0</v>
      </c>
      <c r="N39" s="64"/>
      <c r="O39" s="22">
        <f t="shared" si="5"/>
        <v>0</v>
      </c>
    </row>
    <row r="40" spans="1:15" s="51" customFormat="1" ht="63" x14ac:dyDescent="0.25">
      <c r="A40" s="23" t="s">
        <v>130</v>
      </c>
      <c r="B40" s="30" t="s">
        <v>129</v>
      </c>
      <c r="C40" s="22">
        <v>350000000</v>
      </c>
      <c r="D40" s="22"/>
      <c r="E40" s="22">
        <f t="shared" si="0"/>
        <v>350000000</v>
      </c>
      <c r="F40" s="22"/>
      <c r="G40" s="22">
        <f t="shared" si="1"/>
        <v>350000000</v>
      </c>
      <c r="H40" s="62"/>
      <c r="I40" s="22">
        <f t="shared" si="2"/>
        <v>350000000</v>
      </c>
      <c r="J40" s="62"/>
      <c r="K40" s="22">
        <f t="shared" si="3"/>
        <v>350000000</v>
      </c>
      <c r="L40" s="62"/>
      <c r="M40" s="22">
        <f t="shared" si="4"/>
        <v>350000000</v>
      </c>
      <c r="N40" s="22">
        <f>160000000+42850</f>
        <v>160042850</v>
      </c>
      <c r="O40" s="22">
        <f t="shared" si="5"/>
        <v>510042850</v>
      </c>
    </row>
    <row r="41" spans="1:15" ht="31.5" customHeight="1" x14ac:dyDescent="0.25">
      <c r="A41" s="25" t="s">
        <v>85</v>
      </c>
      <c r="B41" s="29" t="s">
        <v>97</v>
      </c>
      <c r="C41" s="26">
        <f>SUM(C42:C47)</f>
        <v>351279400</v>
      </c>
      <c r="D41" s="26"/>
      <c r="E41" s="26">
        <f t="shared" si="0"/>
        <v>351279400</v>
      </c>
      <c r="F41" s="26">
        <f>F47</f>
        <v>0</v>
      </c>
      <c r="G41" s="26">
        <f t="shared" si="1"/>
        <v>351279400</v>
      </c>
      <c r="H41" s="60">
        <f>H47</f>
        <v>0</v>
      </c>
      <c r="I41" s="26">
        <f t="shared" si="2"/>
        <v>351279400</v>
      </c>
      <c r="J41" s="60">
        <f>J47</f>
        <v>0</v>
      </c>
      <c r="K41" s="26">
        <f t="shared" si="3"/>
        <v>351279400</v>
      </c>
      <c r="L41" s="60">
        <f>L47</f>
        <v>0</v>
      </c>
      <c r="M41" s="26">
        <f t="shared" si="4"/>
        <v>351279400</v>
      </c>
      <c r="N41" s="26">
        <f>N47+N46</f>
        <v>160042850</v>
      </c>
      <c r="O41" s="26">
        <f t="shared" si="5"/>
        <v>511322250</v>
      </c>
    </row>
    <row r="42" spans="1:15" ht="62.25" hidden="1" customHeight="1" x14ac:dyDescent="0.25">
      <c r="A42" s="23" t="s">
        <v>105</v>
      </c>
      <c r="B42" s="30" t="s">
        <v>106</v>
      </c>
      <c r="C42" s="22"/>
      <c r="D42" s="22"/>
      <c r="E42" s="22">
        <f t="shared" si="0"/>
        <v>0</v>
      </c>
      <c r="F42" s="22"/>
      <c r="G42" s="22">
        <f t="shared" si="1"/>
        <v>0</v>
      </c>
      <c r="H42" s="60"/>
      <c r="I42" s="22">
        <f t="shared" si="2"/>
        <v>0</v>
      </c>
      <c r="J42" s="60"/>
      <c r="K42" s="22">
        <f t="shared" si="3"/>
        <v>0</v>
      </c>
      <c r="L42" s="60"/>
      <c r="M42" s="22">
        <f t="shared" si="4"/>
        <v>0</v>
      </c>
      <c r="N42" s="60"/>
      <c r="O42" s="22">
        <f t="shared" si="5"/>
        <v>0</v>
      </c>
    </row>
    <row r="43" spans="1:15" ht="80.25" hidden="1" customHeight="1" x14ac:dyDescent="0.25">
      <c r="A43" s="23" t="s">
        <v>107</v>
      </c>
      <c r="B43" s="30" t="s">
        <v>112</v>
      </c>
      <c r="C43" s="22"/>
      <c r="D43" s="22"/>
      <c r="E43" s="22">
        <f t="shared" si="0"/>
        <v>0</v>
      </c>
      <c r="F43" s="22"/>
      <c r="G43" s="22">
        <f t="shared" si="1"/>
        <v>0</v>
      </c>
      <c r="H43" s="60"/>
      <c r="I43" s="22">
        <f t="shared" si="2"/>
        <v>0</v>
      </c>
      <c r="J43" s="60"/>
      <c r="K43" s="22">
        <f t="shared" si="3"/>
        <v>0</v>
      </c>
      <c r="L43" s="60"/>
      <c r="M43" s="22">
        <f t="shared" si="4"/>
        <v>0</v>
      </c>
      <c r="N43" s="60"/>
      <c r="O43" s="22">
        <f t="shared" si="5"/>
        <v>0</v>
      </c>
    </row>
    <row r="44" spans="1:15" ht="63" hidden="1" x14ac:dyDescent="0.25">
      <c r="A44" s="23" t="s">
        <v>93</v>
      </c>
      <c r="B44" s="30" t="s">
        <v>94</v>
      </c>
      <c r="C44" s="22"/>
      <c r="D44" s="22"/>
      <c r="E44" s="22">
        <f t="shared" si="0"/>
        <v>0</v>
      </c>
      <c r="F44" s="22"/>
      <c r="G44" s="22">
        <f t="shared" si="1"/>
        <v>0</v>
      </c>
      <c r="H44" s="60"/>
      <c r="I44" s="22">
        <f t="shared" si="2"/>
        <v>0</v>
      </c>
      <c r="J44" s="60"/>
      <c r="K44" s="22">
        <f t="shared" si="3"/>
        <v>0</v>
      </c>
      <c r="L44" s="60"/>
      <c r="M44" s="22">
        <f t="shared" si="4"/>
        <v>0</v>
      </c>
      <c r="N44" s="60"/>
      <c r="O44" s="22">
        <f t="shared" si="5"/>
        <v>0</v>
      </c>
    </row>
    <row r="45" spans="1:15" ht="78.75" hidden="1" customHeight="1" x14ac:dyDescent="0.25">
      <c r="A45" s="23" t="s">
        <v>107</v>
      </c>
      <c r="B45" s="30" t="s">
        <v>124</v>
      </c>
      <c r="C45" s="22"/>
      <c r="D45" s="22"/>
      <c r="E45" s="22">
        <f t="shared" si="0"/>
        <v>0</v>
      </c>
      <c r="F45" s="22"/>
      <c r="G45" s="22">
        <f t="shared" si="1"/>
        <v>0</v>
      </c>
      <c r="H45" s="60"/>
      <c r="I45" s="22">
        <f t="shared" si="2"/>
        <v>0</v>
      </c>
      <c r="J45" s="60"/>
      <c r="K45" s="22">
        <f t="shared" si="3"/>
        <v>0</v>
      </c>
      <c r="L45" s="60"/>
      <c r="M45" s="22">
        <f t="shared" si="4"/>
        <v>0</v>
      </c>
      <c r="N45" s="60"/>
      <c r="O45" s="22">
        <f t="shared" si="5"/>
        <v>0</v>
      </c>
    </row>
    <row r="46" spans="1:15" ht="48" customHeight="1" x14ac:dyDescent="0.25">
      <c r="A46" s="66" t="s">
        <v>149</v>
      </c>
      <c r="B46" s="73" t="s">
        <v>148</v>
      </c>
      <c r="C46" s="64"/>
      <c r="D46" s="64"/>
      <c r="E46" s="64"/>
      <c r="F46" s="64"/>
      <c r="G46" s="64"/>
      <c r="H46" s="67"/>
      <c r="I46" s="64"/>
      <c r="J46" s="67"/>
      <c r="K46" s="64"/>
      <c r="L46" s="67"/>
      <c r="M46" s="64"/>
      <c r="N46" s="64">
        <v>42850</v>
      </c>
      <c r="O46" s="22">
        <f t="shared" si="5"/>
        <v>42850</v>
      </c>
    </row>
    <row r="47" spans="1:15" s="51" customFormat="1" ht="65.25" customHeight="1" x14ac:dyDescent="0.25">
      <c r="A47" s="23" t="s">
        <v>132</v>
      </c>
      <c r="B47" s="30" t="s">
        <v>131</v>
      </c>
      <c r="C47" s="22">
        <f>350000000+1279400</f>
        <v>351279400</v>
      </c>
      <c r="D47" s="22"/>
      <c r="E47" s="22">
        <f t="shared" si="0"/>
        <v>351279400</v>
      </c>
      <c r="F47" s="22"/>
      <c r="G47" s="22">
        <f t="shared" si="1"/>
        <v>351279400</v>
      </c>
      <c r="H47" s="62"/>
      <c r="I47" s="22">
        <f t="shared" si="2"/>
        <v>351279400</v>
      </c>
      <c r="J47" s="62"/>
      <c r="K47" s="22">
        <f t="shared" si="3"/>
        <v>351279400</v>
      </c>
      <c r="L47" s="62"/>
      <c r="M47" s="22">
        <f t="shared" si="4"/>
        <v>351279400</v>
      </c>
      <c r="N47" s="22">
        <v>160000000</v>
      </c>
      <c r="O47" s="22">
        <f t="shared" si="5"/>
        <v>511279400</v>
      </c>
    </row>
    <row r="48" spans="1:15" s="51" customFormat="1" ht="34.5" customHeight="1" x14ac:dyDescent="0.25">
      <c r="A48" s="52" t="s">
        <v>136</v>
      </c>
      <c r="B48" s="53" t="s">
        <v>137</v>
      </c>
      <c r="C48" s="46"/>
      <c r="D48" s="46"/>
      <c r="E48" s="46">
        <f>E50-E49</f>
        <v>0</v>
      </c>
      <c r="F48" s="46">
        <f t="shared" ref="F48:G48" si="6">F50-F49</f>
        <v>0</v>
      </c>
      <c r="G48" s="46">
        <f t="shared" si="6"/>
        <v>0</v>
      </c>
      <c r="H48" s="62">
        <f t="shared" ref="H48:J48" si="7">H50-H49</f>
        <v>0</v>
      </c>
      <c r="I48" s="46">
        <f t="shared" si="2"/>
        <v>0</v>
      </c>
      <c r="J48" s="60">
        <f t="shared" si="7"/>
        <v>0</v>
      </c>
      <c r="K48" s="46">
        <f t="shared" si="3"/>
        <v>0</v>
      </c>
      <c r="L48" s="60">
        <f t="shared" ref="L48:N48" si="8">L50-L49</f>
        <v>0</v>
      </c>
      <c r="M48" s="46">
        <f t="shared" si="4"/>
        <v>0</v>
      </c>
      <c r="N48" s="60">
        <f t="shared" si="8"/>
        <v>0</v>
      </c>
      <c r="O48" s="46">
        <f t="shared" si="5"/>
        <v>0</v>
      </c>
    </row>
    <row r="49" spans="1:15" s="51" customFormat="1" ht="99" customHeight="1" x14ac:dyDescent="0.25">
      <c r="A49" s="54" t="s">
        <v>139</v>
      </c>
      <c r="B49" s="55" t="s">
        <v>138</v>
      </c>
      <c r="C49" s="22"/>
      <c r="D49" s="22"/>
      <c r="E49" s="22">
        <v>0</v>
      </c>
      <c r="F49" s="22">
        <v>2000000000</v>
      </c>
      <c r="G49" s="22">
        <f>E49+F49</f>
        <v>2000000000</v>
      </c>
      <c r="H49" s="62"/>
      <c r="I49" s="22">
        <f t="shared" si="2"/>
        <v>2000000000</v>
      </c>
      <c r="J49" s="63">
        <v>7000000000</v>
      </c>
      <c r="K49" s="22">
        <f t="shared" si="3"/>
        <v>9000000000</v>
      </c>
      <c r="L49" s="64"/>
      <c r="M49" s="22">
        <f t="shared" si="4"/>
        <v>9000000000</v>
      </c>
      <c r="N49" s="64"/>
      <c r="O49" s="22">
        <f t="shared" si="5"/>
        <v>9000000000</v>
      </c>
    </row>
    <row r="50" spans="1:15" s="51" customFormat="1" ht="103.5" customHeight="1" x14ac:dyDescent="0.25">
      <c r="A50" s="56" t="s">
        <v>141</v>
      </c>
      <c r="B50" s="57" t="s">
        <v>140</v>
      </c>
      <c r="C50" s="22"/>
      <c r="D50" s="22"/>
      <c r="E50" s="22">
        <v>0</v>
      </c>
      <c r="F50" s="22">
        <v>2000000000</v>
      </c>
      <c r="G50" s="22">
        <f>E50+F50</f>
        <v>2000000000</v>
      </c>
      <c r="H50" s="62"/>
      <c r="I50" s="22">
        <f t="shared" si="2"/>
        <v>2000000000</v>
      </c>
      <c r="J50" s="63">
        <v>7000000000</v>
      </c>
      <c r="K50" s="22">
        <f t="shared" si="3"/>
        <v>9000000000</v>
      </c>
      <c r="L50" s="64"/>
      <c r="M50" s="22">
        <f t="shared" si="4"/>
        <v>9000000000</v>
      </c>
      <c r="N50" s="64"/>
      <c r="O50" s="22">
        <f t="shared" si="5"/>
        <v>9000000000</v>
      </c>
    </row>
    <row r="51" spans="1:15" s="58" customFormat="1" ht="31.5" x14ac:dyDescent="0.25">
      <c r="A51" s="25" t="s">
        <v>87</v>
      </c>
      <c r="B51" s="31" t="s">
        <v>88</v>
      </c>
      <c r="C51" s="26">
        <f>C53-C52</f>
        <v>0</v>
      </c>
      <c r="D51" s="26">
        <f>D53-D52</f>
        <v>0</v>
      </c>
      <c r="E51" s="26">
        <f t="shared" si="0"/>
        <v>0</v>
      </c>
      <c r="F51" s="26"/>
      <c r="G51" s="26">
        <f>G53-G52</f>
        <v>0</v>
      </c>
      <c r="H51" s="26">
        <f>H53-H52</f>
        <v>272622329</v>
      </c>
      <c r="I51" s="26">
        <f t="shared" si="2"/>
        <v>272622329</v>
      </c>
      <c r="J51" s="26">
        <f>J53-J52</f>
        <v>163959131</v>
      </c>
      <c r="K51" s="26">
        <f t="shared" si="3"/>
        <v>436581460</v>
      </c>
      <c r="L51" s="65">
        <f>L53-L52</f>
        <v>352970723</v>
      </c>
      <c r="M51" s="26">
        <f t="shared" si="4"/>
        <v>789552183</v>
      </c>
      <c r="N51" s="65">
        <f>N53-N52</f>
        <v>-2450131</v>
      </c>
      <c r="O51" s="26">
        <f t="shared" si="5"/>
        <v>787102052</v>
      </c>
    </row>
    <row r="52" spans="1:15" s="58" customFormat="1" ht="31.5" x14ac:dyDescent="0.25">
      <c r="A52" s="23" t="s">
        <v>89</v>
      </c>
      <c r="B52" s="28" t="s">
        <v>125</v>
      </c>
      <c r="C52" s="22">
        <f>C12+C17+C22+C31+C41+49865677427+C35</f>
        <v>67034601865</v>
      </c>
      <c r="D52" s="22">
        <f>588000000+1162200000+530129875</f>
        <v>2280329875</v>
      </c>
      <c r="E52" s="22">
        <f t="shared" si="0"/>
        <v>69314931740</v>
      </c>
      <c r="F52" s="22"/>
      <c r="G52" s="22">
        <f t="shared" si="1"/>
        <v>69314931740</v>
      </c>
      <c r="H52" s="22"/>
      <c r="I52" s="22">
        <f t="shared" si="2"/>
        <v>69314931740</v>
      </c>
      <c r="J52" s="22"/>
      <c r="K52" s="22">
        <f>52498471454+K13+K18+K23+K36+K47+K49</f>
        <v>91197525767</v>
      </c>
      <c r="L52" s="64"/>
      <c r="M52" s="22">
        <f>53287790431+M13+M18+M23+M36+M47+M49</f>
        <v>93535514377</v>
      </c>
      <c r="N52" s="64"/>
      <c r="O52" s="22">
        <f>54229556452+O13+O18+O23+O36+O47+O49</f>
        <v>94637280398</v>
      </c>
    </row>
    <row r="53" spans="1:15" s="58" customFormat="1" ht="30.75" customHeight="1" x14ac:dyDescent="0.25">
      <c r="A53" s="23" t="s">
        <v>90</v>
      </c>
      <c r="B53" s="28" t="s">
        <v>41</v>
      </c>
      <c r="C53" s="22">
        <f>C14+C19+C24+C38+56309529465</f>
        <v>67034601865</v>
      </c>
      <c r="D53" s="22">
        <f>62000000+2218329875</f>
        <v>2280329875</v>
      </c>
      <c r="E53" s="22">
        <f t="shared" si="0"/>
        <v>69314931740</v>
      </c>
      <c r="F53" s="22"/>
      <c r="G53" s="22">
        <f t="shared" si="1"/>
        <v>69314931740</v>
      </c>
      <c r="H53" s="22">
        <v>272622329</v>
      </c>
      <c r="I53" s="22">
        <f t="shared" si="2"/>
        <v>69587554069</v>
      </c>
      <c r="J53" s="63">
        <f>162289131+1670000</f>
        <v>163959131</v>
      </c>
      <c r="K53" s="22">
        <f>59909034827+K15+K20+K25++K40+K50</f>
        <v>91634107227</v>
      </c>
      <c r="L53" s="64">
        <f>662224+204892045+10842960+20511732+116061762</f>
        <v>352970723</v>
      </c>
      <c r="M53" s="22">
        <f>61134994160+M15+M20+M25++M40+M50</f>
        <v>94325066560</v>
      </c>
      <c r="N53" s="64">
        <v>-2450131</v>
      </c>
      <c r="O53" s="22">
        <f>62074310050+O15+O20+O25++O40+O50</f>
        <v>95424425300</v>
      </c>
    </row>
    <row r="54" spans="1:15" ht="18.75" hidden="1" customHeight="1" x14ac:dyDescent="0.25">
      <c r="A54" s="23"/>
      <c r="B54" s="30"/>
      <c r="C54" s="23">
        <v>0</v>
      </c>
      <c r="D54" s="23"/>
      <c r="E54" s="23">
        <f t="shared" si="0"/>
        <v>0</v>
      </c>
      <c r="F54" s="23"/>
      <c r="G54" s="23">
        <f t="shared" si="1"/>
        <v>0</v>
      </c>
      <c r="H54" s="60"/>
      <c r="I54" s="23">
        <f t="shared" si="2"/>
        <v>0</v>
      </c>
      <c r="J54" s="60"/>
      <c r="K54" s="23">
        <f t="shared" si="3"/>
        <v>0</v>
      </c>
      <c r="L54" s="60"/>
      <c r="M54" s="23">
        <f t="shared" ref="M54:M55" si="9">K54+L54</f>
        <v>0</v>
      </c>
      <c r="N54" s="60"/>
      <c r="O54" s="23">
        <f t="shared" ref="O54:O55" si="10">M54+N54</f>
        <v>0</v>
      </c>
    </row>
    <row r="55" spans="1:15" ht="27" customHeight="1" x14ac:dyDescent="0.25">
      <c r="A55" s="23"/>
      <c r="B55" s="43" t="s">
        <v>134</v>
      </c>
      <c r="C55" s="26">
        <f>C11+C16+C21+C31+C37+C51+C35</f>
        <v>6443852038</v>
      </c>
      <c r="D55" s="22">
        <v>530129875</v>
      </c>
      <c r="E55" s="26">
        <f>E11+E16+E21+E31+E37+E51+E35</f>
        <v>6973981913</v>
      </c>
      <c r="F55" s="26">
        <f>F11+F16+F21+F35+F37+F51</f>
        <v>0</v>
      </c>
      <c r="G55" s="26">
        <f>E55+F55</f>
        <v>6973981913</v>
      </c>
      <c r="H55" s="26">
        <f>H11+H16+H21+H35+H37+H51</f>
        <v>272622329</v>
      </c>
      <c r="I55" s="26">
        <f t="shared" si="2"/>
        <v>7246604242</v>
      </c>
      <c r="J55" s="26">
        <f>J11+J16+J21+J35+J37+J51</f>
        <v>163959131</v>
      </c>
      <c r="K55" s="26">
        <f t="shared" si="3"/>
        <v>7410563373</v>
      </c>
      <c r="L55" s="26">
        <f>L11+L16+L21+L35+L37+L51</f>
        <v>436640356</v>
      </c>
      <c r="M55" s="26">
        <f t="shared" si="9"/>
        <v>7847203729</v>
      </c>
      <c r="N55" s="26">
        <f>N11+N16+N21+N35+N37+N51</f>
        <v>-2450131</v>
      </c>
      <c r="O55" s="26">
        <f t="shared" si="10"/>
        <v>7844753598</v>
      </c>
    </row>
    <row r="56" spans="1:15" ht="15.75" x14ac:dyDescent="0.25">
      <c r="C56" s="42"/>
      <c r="D56" s="42"/>
      <c r="E56" s="42"/>
      <c r="F56" s="42"/>
      <c r="G56" s="42"/>
    </row>
    <row r="57" spans="1:15" ht="12.75" hidden="1" customHeight="1" x14ac:dyDescent="0.25">
      <c r="C57" s="22">
        <v>4122059282.8899999</v>
      </c>
      <c r="D57" s="22"/>
      <c r="E57" s="22"/>
      <c r="F57" s="22"/>
      <c r="G57" s="22"/>
    </row>
    <row r="58" spans="1:15" ht="12.75" hidden="1" customHeight="1" x14ac:dyDescent="0.2">
      <c r="B58" s="59" t="s">
        <v>101</v>
      </c>
    </row>
    <row r="59" spans="1:15" ht="12.75" hidden="1" customHeight="1" x14ac:dyDescent="0.2">
      <c r="B59" s="59" t="s">
        <v>102</v>
      </c>
    </row>
    <row r="60" spans="1:15" ht="12.75" hidden="1" customHeight="1" x14ac:dyDescent="0.2">
      <c r="B60" s="59" t="s">
        <v>103</v>
      </c>
    </row>
    <row r="61" spans="1:15" hidden="1" x14ac:dyDescent="0.2">
      <c r="B61" s="59" t="s">
        <v>108</v>
      </c>
      <c r="C61" s="33"/>
      <c r="D61" s="33"/>
      <c r="E61" s="33"/>
      <c r="F61" s="33"/>
      <c r="G61" s="33"/>
    </row>
    <row r="62" spans="1:15" hidden="1" x14ac:dyDescent="0.2">
      <c r="B62" s="59" t="s">
        <v>109</v>
      </c>
      <c r="C62" s="33"/>
      <c r="D62" s="33"/>
      <c r="E62" s="33"/>
      <c r="F62" s="33"/>
      <c r="G62" s="33"/>
    </row>
    <row r="63" spans="1:15" hidden="1" x14ac:dyDescent="0.2">
      <c r="B63" s="59" t="s">
        <v>110</v>
      </c>
    </row>
    <row r="64" spans="1:15" hidden="1" x14ac:dyDescent="0.2">
      <c r="B64" s="24" t="s">
        <v>111</v>
      </c>
    </row>
    <row r="65" spans="2:7" hidden="1" x14ac:dyDescent="0.2"/>
    <row r="66" spans="2:7" hidden="1" x14ac:dyDescent="0.2"/>
    <row r="67" spans="2:7" hidden="1" x14ac:dyDescent="0.2">
      <c r="B67" s="24" t="s">
        <v>104</v>
      </c>
    </row>
    <row r="68" spans="2:7" x14ac:dyDescent="0.2">
      <c r="C68" s="33"/>
      <c r="D68" s="33"/>
      <c r="E68" s="33"/>
      <c r="F68" s="33"/>
      <c r="G68" s="33"/>
    </row>
  </sheetData>
  <mergeCells count="7">
    <mergeCell ref="A9:B9"/>
    <mergeCell ref="A1:O1"/>
    <mergeCell ref="A2:O2"/>
    <mergeCell ref="A3:O3"/>
    <mergeCell ref="A6:O6"/>
    <mergeCell ref="A7:O7"/>
    <mergeCell ref="A8:O8"/>
  </mergeCells>
  <phoneticPr fontId="0" type="noConversion"/>
  <printOptions horizontalCentered="1"/>
  <pageMargins left="0.59055118110236227" right="0.23622047244094491" top="0.78740157480314965" bottom="0.47244094488188981" header="0.39370078740157483" footer="0.35433070866141736"/>
  <pageSetup paperSize="9" orientation="portrait" r:id="rId1"/>
  <headerFooter differentFirst="1" alignWithMargins="0">
    <oddHeader>&amp;C&amp;P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Леонова Анна Владимировна</cp:lastModifiedBy>
  <cp:lastPrinted>2014-09-12T09:42:29Z</cp:lastPrinted>
  <dcterms:created xsi:type="dcterms:W3CDTF">2002-10-06T09:19:10Z</dcterms:created>
  <dcterms:modified xsi:type="dcterms:W3CDTF">2014-09-12T09:43:08Z</dcterms:modified>
</cp:coreProperties>
</file>