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2385" windowWidth="8370" windowHeight="45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4г(уточ.сентября)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2014г(уточ.сентября)'!$B$1:$B$314</definedName>
    <definedName name="Z_218E5692_EE98_4164_B638_0644175B5E65_.wvu.FilterData" localSheetId="4" hidden="1">'АИП 2014г(уточ.сентября)'!$B$1:$B$314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2014г(уточ.сентября)'!$3:$3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2014г(уточ.сентября)'!#REF!,'АИП 2014г(уточ.сентября)'!$2:$2,'АИП 2014г(уточ.сентября)'!#REF!,'АИП 2014г(уточ.сентября)'!#REF!,'АИП 2014г(уточ.сентября)'!#REF!,'АИП 2014г(уточ.сентября)'!#REF!,'АИП 2014г(уточ.сентября)'!$4:$11,'АИП 2014г(уточ.сентября)'!#REF!,'АИП 2014г(уточ.сентября)'!#REF!,'АИП 2014г(уточ.сентября)'!#REF!,'АИП 2014г(уточ.сентября)'!#REF!,'АИП 2014г(уточ.сентября)'!#REF!,'АИП 2014г(уточ.сентября)'!#REF!,'АИП 2014г(уточ.сентября)'!#REF!,'АИП 2014г(уточ.сентября)'!$12:$205,'АИП 2014г(уточ.сентября)'!#REF!,'АИП 2014г(уточ.сентября)'!#REF!,'АИП 2014г(уточ.сентября)'!#REF!,'АИП 2014г(уточ.сентября)'!#REF!,'АИП 2014г(уточ.сентября)'!$208:$210,'АИП 2014г(уточ.сентября)'!#REF!,'АИП 2014г(уточ.сентября)'!$211:$211,'АИП 2014г(уточ.сентября)'!#REF!,'АИП 2014г(уточ.сентября)'!$213:$219,'АИП 2014г(уточ.сентября)'!$225:$225,'АИП 2014г(уточ.сентября)'!$227:$236,'АИП 2014г(уточ.сентября)'!#REF!,'АИП 2014г(уточ.сентября)'!$238:$238,'АИП 2014г(уточ.сентября)'!$240:$242,'АИП 2014г(уточ.сентября)'!#REF!,'АИП 2014г(уточ.сентября)'!#REF!,'АИП 2014г(уточ.сентября)'!#REF!,'АИП 2014г(уточ.сентября)'!$249:$252,'АИП 2014г(уточ.сентября)'!#REF!,'АИП 2014г(уточ.сентября)'!$260:$260,'АИП 2014г(уточ.сентября)'!$262:$262,'АИП 2014г(уточ.сентября)'!#REF!,'АИП 2014г(уточ.сентября)'!$263:$269,'АИП 2014г(уточ.сентября)'!#REF!,'АИП 2014г(уточ.сентября)'!#REF!,'АИП 2014г(уточ.сентября)'!#REF!,'АИП 2014г(уточ.сентября)'!#REF!,'АИП 2014г(уточ.сентября)'!$272:$272,'АИП 2014г(уточ.сентября)'!$275:$277,'АИП 2014г(уточ.сентября)'!$280:$282,'АИП 2014г(уточ.сентября)'!#REF!,'АИП 2014г(уточ.сентября)'!$284:$285,'АИП 2014г(уточ.сентября)'!#REF!,'АИП 2014г(уточ.сентября)'!#REF!,'АИП 2014г(уточ.сентября)'!$291:$291,'АИП 2014г(уточ.сентября)'!$293:$293,'АИП 2014г(уточ.сентября)'!#REF!,'АИП 2014г(уточ.сентября)'!$295:$296,'АИП 2014г(уточ.сентября)'!$298:$300,'АИП 2014г(уточ.сентября)'!#REF!,'АИП 2014г(уточ.сентября)'!$302:$306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2014г(уточ.сентября)'!$B$1:$B$314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2014г(уточ.сентября)'!$3:$3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2014г(уточ.сентября)'!#REF!,'АИП 2014г(уточ.сентября)'!$2:$2,'АИП 2014г(уточ.сентября)'!#REF!,'АИП 2014г(уточ.сентября)'!#REF!,'АИП 2014г(уточ.сентября)'!#REF!,'АИП 2014г(уточ.сентября)'!#REF!,'АИП 2014г(уточ.сентября)'!$4:$11,'АИП 2014г(уточ.сентября)'!#REF!,'АИП 2014г(уточ.сентября)'!#REF!,'АИП 2014г(уточ.сентября)'!#REF!,'АИП 2014г(уточ.сентября)'!#REF!,'АИП 2014г(уточ.сентября)'!#REF!,'АИП 2014г(уточ.сентября)'!#REF!,'АИП 2014г(уточ.сентября)'!#REF!,'АИП 2014г(уточ.сентября)'!$12:$205,'АИП 2014г(уточ.сентября)'!#REF!,'АИП 2014г(уточ.сентября)'!#REF!,'АИП 2014г(уточ.сентября)'!#REF!,'АИП 2014г(уточ.сентября)'!#REF!,'АИП 2014г(уточ.сентября)'!$208:$210,'АИП 2014г(уточ.сентября)'!#REF!,'АИП 2014г(уточ.сентября)'!$211:$211,'АИП 2014г(уточ.сентября)'!#REF!,'АИП 2014г(уточ.сентября)'!$213:$219,'АИП 2014г(уточ.сентября)'!$225:$225,'АИП 2014г(уточ.сентября)'!$227:$236,'АИП 2014г(уточ.сентября)'!#REF!,'АИП 2014г(уточ.сентября)'!$238:$238,'АИП 2014г(уточ.сентября)'!$240:$242,'АИП 2014г(уточ.сентября)'!#REF!,'АИП 2014г(уточ.сентября)'!#REF!,'АИП 2014г(уточ.сентября)'!#REF!,'АИП 2014г(уточ.сентября)'!$249:$252,'АИП 2014г(уточ.сентября)'!#REF!,'АИП 2014г(уточ.сентября)'!$260:$260,'АИП 2014г(уточ.сентября)'!$262:$262,'АИП 2014г(уточ.сентября)'!#REF!,'АИП 2014г(уточ.сентября)'!$263:$269,'АИП 2014г(уточ.сентября)'!#REF!,'АИП 2014г(уточ.сентября)'!#REF!,'АИП 2014г(уточ.сентября)'!#REF!,'АИП 2014г(уточ.сентября)'!#REF!,'АИП 2014г(уточ.сентября)'!$272:$272,'АИП 2014г(уточ.сентября)'!$275:$277,'АИП 2014г(уточ.сентября)'!$280:$282,'АИП 2014г(уточ.сентября)'!#REF!,'АИП 2014г(уточ.сентября)'!$284:$285,'АИП 2014г(уточ.сентября)'!#REF!,'АИП 2014г(уточ.сентября)'!#REF!,'АИП 2014г(уточ.сентября)'!$291:$291,'АИП 2014г(уточ.сентября)'!$293:$293,'АИП 2014г(уточ.сентября)'!#REF!,'АИП 2014г(уточ.сентября)'!$295:$296,'АИП 2014г(уточ.сентября)'!$298:$300,'АИП 2014г(уточ.сентября)'!#REF!,'АИП 2014г(уточ.сентября)'!$302:$306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2014г(уточ.сентября)'!$B$1:$B$314</definedName>
    <definedName name="_xlnm.Print_Titles" localSheetId="4">'АИП 2014г(уточ.сентября)'!$3:$3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2014г(уточ.сентября)'!$A$1:$E$554</definedName>
    <definedName name="_xlnm.Print_Area" localSheetId="6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D180" i="5" l="1"/>
  <c r="D28" i="5" l="1"/>
  <c r="D162" i="5" l="1"/>
  <c r="D48" i="5" l="1"/>
  <c r="D47" i="5"/>
  <c r="D76" i="5"/>
  <c r="D27" i="5"/>
  <c r="D26" i="5"/>
  <c r="D40" i="5"/>
  <c r="D37" i="5"/>
  <c r="D34" i="5"/>
  <c r="D31" i="5"/>
  <c r="D50" i="5"/>
  <c r="D53" i="5"/>
  <c r="D56" i="5"/>
  <c r="D59" i="5"/>
  <c r="D62" i="5"/>
  <c r="D65" i="5"/>
  <c r="D69" i="5"/>
  <c r="D72" i="5"/>
  <c r="D74" i="5"/>
  <c r="D80" i="5"/>
  <c r="D83" i="5"/>
  <c r="D85" i="5"/>
  <c r="D86" i="5"/>
  <c r="D90" i="5"/>
  <c r="D92" i="5"/>
  <c r="D95" i="5"/>
  <c r="D94" i="5" s="1"/>
  <c r="D98" i="5"/>
  <c r="D97" i="5" s="1"/>
  <c r="D102" i="5"/>
  <c r="D101" i="5" s="1"/>
  <c r="D194" i="5"/>
  <c r="D179" i="5"/>
  <c r="D43" i="5"/>
  <c r="D68" i="5" l="1"/>
  <c r="D89" i="5"/>
  <c r="D25" i="5"/>
  <c r="D79" i="5"/>
  <c r="D23" i="5"/>
  <c r="D49" i="5"/>
  <c r="D24" i="5"/>
  <c r="D321" i="5"/>
  <c r="D345" i="5"/>
  <c r="D344" i="5" s="1"/>
  <c r="D46" i="5" l="1"/>
  <c r="D22" i="5"/>
  <c r="D487" i="5" l="1"/>
  <c r="D486" i="5" s="1"/>
  <c r="D269" i="5" l="1"/>
  <c r="D225" i="5"/>
  <c r="D246" i="5"/>
  <c r="D220" i="5"/>
  <c r="D485" i="5" l="1"/>
  <c r="D335" i="5"/>
  <c r="D542" i="5" l="1"/>
  <c r="D540" i="5"/>
  <c r="D539" i="5" s="1"/>
  <c r="D536" i="5"/>
  <c r="D535" i="5" s="1"/>
  <c r="D532" i="5"/>
  <c r="D522" i="5" s="1"/>
  <c r="D529" i="5"/>
  <c r="D523" i="5"/>
  <c r="D519" i="5"/>
  <c r="D518" i="5" s="1"/>
  <c r="D516" i="5"/>
  <c r="D515" i="5"/>
  <c r="D491" i="5"/>
  <c r="D490" i="5" s="1"/>
  <c r="D489" i="5" s="1"/>
  <c r="D484" i="5"/>
  <c r="D483" i="5" s="1"/>
  <c r="D481" i="5"/>
  <c r="D479" i="5"/>
  <c r="D477" i="5"/>
  <c r="D474" i="5"/>
  <c r="D473" i="5"/>
  <c r="D549" i="5" s="1"/>
  <c r="D472" i="5"/>
  <c r="D469" i="5"/>
  <c r="D460" i="5"/>
  <c r="D455" i="5"/>
  <c r="D451" i="5"/>
  <c r="D448" i="5"/>
  <c r="D445" i="5"/>
  <c r="D440" i="5"/>
  <c r="D437" i="5"/>
  <c r="D432" i="5"/>
  <c r="D428" i="5"/>
  <c r="D423" i="5"/>
  <c r="D419" i="5"/>
  <c r="D415" i="5"/>
  <c r="D411" i="5"/>
  <c r="D406" i="5"/>
  <c r="D400" i="5"/>
  <c r="D395" i="5"/>
  <c r="D391" i="5"/>
  <c r="D383" i="5"/>
  <c r="D382" i="5" s="1"/>
  <c r="D377" i="5"/>
  <c r="D369" i="5"/>
  <c r="D368" i="5" s="1"/>
  <c r="D366" i="5"/>
  <c r="D365" i="5" s="1"/>
  <c r="D363" i="5"/>
  <c r="D361" i="5"/>
  <c r="D358" i="5"/>
  <c r="D356" i="5"/>
  <c r="D355" i="5" s="1"/>
  <c r="D342" i="5"/>
  <c r="D340" i="5"/>
  <c r="D338" i="5"/>
  <c r="D331" i="5"/>
  <c r="D326" i="5"/>
  <c r="D324" i="5"/>
  <c r="D322" i="5"/>
  <c r="D319" i="5" s="1"/>
  <c r="D310" i="5"/>
  <c r="D307" i="5"/>
  <c r="D298" i="5"/>
  <c r="D296" i="5"/>
  <c r="D288" i="5"/>
  <c r="D284" i="5"/>
  <c r="D281" i="5"/>
  <c r="D257" i="5"/>
  <c r="D253" i="5"/>
  <c r="D249" i="5"/>
  <c r="D223" i="5"/>
  <c r="D212" i="5"/>
  <c r="D207" i="5"/>
  <c r="D201" i="5"/>
  <c r="D200" i="5" s="1"/>
  <c r="D197" i="5"/>
  <c r="D196" i="5" s="1"/>
  <c r="D193" i="5"/>
  <c r="D190" i="5"/>
  <c r="D188" i="5"/>
  <c r="D184" i="5"/>
  <c r="D183" i="5" s="1"/>
  <c r="D182" i="5"/>
  <c r="D181" i="5"/>
  <c r="D174" i="5"/>
  <c r="D173" i="5"/>
  <c r="D170" i="5"/>
  <c r="D169" i="5" s="1"/>
  <c r="D165" i="5"/>
  <c r="D164" i="5" s="1"/>
  <c r="D163" i="5"/>
  <c r="D157" i="5"/>
  <c r="D156" i="5" s="1"/>
  <c r="D153" i="5"/>
  <c r="D152" i="5"/>
  <c r="D151" i="5"/>
  <c r="D148" i="5"/>
  <c r="D146" i="5"/>
  <c r="D144" i="5"/>
  <c r="D139" i="5"/>
  <c r="D138" i="5" s="1"/>
  <c r="D132" i="5"/>
  <c r="D554" i="5" s="1"/>
  <c r="D131" i="5"/>
  <c r="D127" i="5"/>
  <c r="D125" i="5"/>
  <c r="D123" i="5"/>
  <c r="D122" i="5"/>
  <c r="D121" i="5"/>
  <c r="D116" i="5"/>
  <c r="D115" i="5" s="1"/>
  <c r="D113" i="5"/>
  <c r="D111" i="5"/>
  <c r="D109" i="5"/>
  <c r="D5" i="5"/>
  <c r="D108" i="5" l="1"/>
  <c r="D107" i="5" s="1"/>
  <c r="D120" i="5"/>
  <c r="D390" i="5"/>
  <c r="D389" i="5" s="1"/>
  <c r="D517" i="5"/>
  <c r="D514" i="5" s="1"/>
  <c r="D471" i="5"/>
  <c r="D468" i="5" s="1"/>
  <c r="D143" i="5"/>
  <c r="D142" i="5" s="1"/>
  <c r="D187" i="5"/>
  <c r="D178" i="5"/>
  <c r="D177" i="5" s="1"/>
  <c r="D176" i="5" s="1"/>
  <c r="D323" i="5"/>
  <c r="D150" i="5"/>
  <c r="D318" i="5"/>
  <c r="D130" i="5"/>
  <c r="D119" i="5" s="1"/>
  <c r="D553" i="5"/>
  <c r="D548" i="5"/>
  <c r="D547" i="5" s="1"/>
  <c r="D376" i="5"/>
  <c r="D334" i="5"/>
  <c r="D206" i="5"/>
  <c r="D205" i="5" s="1"/>
  <c r="D161" i="5"/>
  <c r="D160" i="5" s="1"/>
  <c r="D328" i="5"/>
  <c r="D4" i="5"/>
  <c r="D320" i="5" l="1"/>
  <c r="D317" i="5" s="1"/>
  <c r="D141" i="5"/>
  <c r="D552" i="5"/>
  <c r="D551" i="5" s="1"/>
  <c r="D556" i="5" s="1"/>
  <c r="D513" i="5"/>
  <c r="D21" i="5"/>
  <c r="D204" i="5" l="1"/>
  <c r="D546" i="5" s="1"/>
  <c r="D557" i="5" l="1"/>
  <c r="C182" i="5"/>
  <c r="C181" i="5"/>
  <c r="C162" i="5" l="1"/>
  <c r="C163" i="5"/>
  <c r="C515" i="5" l="1"/>
  <c r="C543" i="5"/>
  <c r="C516" i="5" l="1"/>
  <c r="C523" i="5"/>
  <c r="C536" i="5"/>
  <c r="C519" i="5"/>
  <c r="C138" i="5" l="1"/>
  <c r="C79" i="5" l="1"/>
  <c r="C225" i="5"/>
  <c r="C471" i="5"/>
  <c r="C469" i="5"/>
  <c r="C554" i="5"/>
  <c r="C468" i="5" l="1"/>
  <c r="C24" i="5"/>
  <c r="C553" i="5" s="1"/>
  <c r="C23" i="5"/>
  <c r="C97" i="5" l="1"/>
  <c r="C156" i="5" l="1"/>
  <c r="C5" i="5" l="1"/>
  <c r="C371" i="5" l="1"/>
  <c r="C365" i="5"/>
  <c r="C358" i="5"/>
  <c r="C323" i="5"/>
  <c r="C281" i="5" l="1"/>
  <c r="C284" i="5"/>
  <c r="C249" i="5"/>
  <c r="C253" i="5"/>
  <c r="C298" i="5"/>
  <c r="C220" i="5"/>
  <c r="C223" i="5"/>
  <c r="C542" i="5"/>
  <c r="C535" i="5"/>
  <c r="C522" i="5"/>
  <c r="C518" i="5"/>
  <c r="C491" i="5"/>
  <c r="C490" i="5" s="1"/>
  <c r="C130" i="5" l="1"/>
  <c r="C517" i="5"/>
  <c r="C489" i="5" l="1"/>
  <c r="C514" i="5"/>
  <c r="C513" i="5" l="1"/>
  <c r="C111" i="5"/>
  <c r="C196" i="5"/>
  <c r="C193" i="5"/>
  <c r="C190" i="5"/>
  <c r="C187" i="5"/>
  <c r="C173" i="5"/>
  <c r="C180" i="5" l="1"/>
  <c r="C177" i="5" s="1"/>
  <c r="C108" i="5"/>
  <c r="C161" i="5"/>
  <c r="C89" i="5"/>
  <c r="C68" i="5"/>
  <c r="C85" i="5"/>
  <c r="C94" i="5"/>
  <c r="C101" i="5"/>
  <c r="C150" i="5"/>
  <c r="C46" i="5" l="1"/>
  <c r="C107" i="5"/>
  <c r="C141" i="5"/>
  <c r="C22" i="5" l="1"/>
  <c r="C160" i="5" l="1"/>
  <c r="C176" i="5" l="1"/>
  <c r="C116" i="5"/>
  <c r="C548" i="5" s="1"/>
  <c r="C547" i="5" s="1"/>
  <c r="C21" i="5"/>
  <c r="C115" i="5" l="1"/>
  <c r="C288" i="5" l="1"/>
  <c r="C382" i="5" l="1"/>
  <c r="C351" i="5"/>
  <c r="C334" i="5"/>
  <c r="C344" i="5"/>
  <c r="C328" i="5"/>
  <c r="C387" i="5"/>
  <c r="C349" i="5" l="1"/>
  <c r="C347" i="5" l="1"/>
  <c r="C385" i="5"/>
  <c r="C379" i="5"/>
  <c r="C296" i="5"/>
  <c r="C368" i="5" l="1"/>
  <c r="C355" i="5" l="1"/>
  <c r="C376" i="5"/>
  <c r="C320" i="5" l="1"/>
  <c r="C120" i="5" l="1"/>
  <c r="C119" i="5" l="1"/>
  <c r="C389" i="5"/>
  <c r="C317" i="5" l="1"/>
  <c r="C307" i="5"/>
  <c r="C263" i="5" l="1"/>
  <c r="C275" i="5"/>
  <c r="C269" i="5"/>
  <c r="C257" i="5"/>
  <c r="C246" i="5"/>
  <c r="C310" i="5"/>
  <c r="C290" i="5"/>
  <c r="C212" i="5" l="1"/>
  <c r="C207" i="5"/>
  <c r="C206" i="5" l="1"/>
  <c r="C552" i="5" s="1"/>
  <c r="C551" i="5" s="1"/>
  <c r="C556" i="5" s="1"/>
  <c r="C4" i="5"/>
  <c r="D56" i="2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205" i="5" l="1"/>
  <c r="C536" i="7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204" i="5" l="1"/>
  <c r="C546" i="5" s="1"/>
  <c r="C557" i="5" s="1"/>
  <c r="C537" i="7"/>
  <c r="C306" i="7"/>
  <c r="C166" i="7"/>
  <c r="C417" i="6"/>
  <c r="C526" i="7"/>
</calcChain>
</file>

<file path=xl/sharedStrings.xml><?xml version="1.0" encoding="utf-8"?>
<sst xmlns="http://schemas.openxmlformats.org/spreadsheetml/2006/main" count="1983" uniqueCount="1051">
  <si>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</si>
  <si>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</si>
  <si>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</si>
  <si>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</si>
  <si>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</si>
  <si>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</si>
  <si>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</si>
  <si>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</si>
  <si>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</si>
  <si>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</si>
  <si>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</si>
  <si>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</si>
  <si>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</si>
  <si>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</si>
  <si>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</si>
  <si>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</si>
  <si>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</si>
  <si>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</si>
  <si>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</si>
  <si>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</si>
  <si>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</si>
  <si>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</si>
  <si>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</si>
  <si>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</si>
  <si>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</si>
  <si>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</si>
  <si>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</si>
  <si>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</si>
  <si>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</si>
  <si>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</si>
  <si>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</si>
  <si>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</si>
  <si>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</si>
  <si>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</si>
  <si>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</si>
  <si>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</si>
  <si>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</si>
  <si>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</si>
  <si>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</si>
  <si>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</si>
  <si>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</si>
  <si>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</si>
  <si>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</si>
  <si>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</si>
  <si>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</si>
  <si>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</si>
  <si>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</si>
  <si>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</si>
  <si>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</si>
  <si>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</si>
  <si>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</si>
  <si>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</si>
  <si>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</si>
  <si>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</si>
  <si>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</si>
  <si>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</si>
  <si>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</si>
  <si>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</si>
  <si>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</si>
  <si>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</si>
  <si>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</si>
  <si>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</si>
  <si>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</si>
  <si>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</si>
  <si>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</si>
  <si>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</si>
  <si>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</si>
  <si>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</si>
  <si>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</si>
  <si>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</si>
  <si>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</si>
  <si>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</si>
  <si>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</si>
  <si>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</si>
  <si>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</si>
  <si>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</si>
  <si>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</si>
  <si>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</si>
  <si>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</si>
  <si>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</si>
  <si>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</si>
  <si>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</si>
  <si>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</si>
  <si>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</si>
  <si>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</si>
  <si>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</si>
  <si>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</si>
  <si>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</si>
  <si>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</si>
  <si>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</si>
  <si>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</si>
  <si>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</si>
  <si>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</si>
  <si>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</si>
  <si>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</si>
  <si>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</si>
  <si>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</si>
  <si>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</si>
  <si>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</si>
  <si>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</si>
  <si>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</si>
  <si>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</si>
  <si>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</si>
  <si>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</si>
  <si>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</si>
  <si>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</si>
  <si>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</si>
  <si>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</si>
  <si>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</si>
  <si>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</si>
  <si>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</si>
  <si>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</si>
  <si>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</si>
  <si>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</si>
  <si>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</si>
  <si>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</si>
  <si>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</si>
  <si>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</si>
  <si>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</si>
  <si>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</si>
  <si>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</si>
  <si>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</si>
  <si>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</si>
  <si>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</si>
  <si>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</si>
  <si>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</si>
  <si>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</si>
  <si>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</si>
  <si>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</si>
  <si>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</si>
  <si>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</si>
  <si>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</si>
  <si>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</si>
  <si>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</si>
  <si>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</si>
  <si>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</si>
  <si>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</si>
  <si>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</si>
  <si>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</si>
  <si>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</si>
  <si>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</si>
  <si>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</si>
  <si>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</si>
  <si>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</si>
  <si>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</si>
  <si>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</si>
  <si>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</si>
  <si>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</si>
  <si>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</si>
  <si>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</si>
  <si>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</si>
  <si>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</si>
  <si>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</si>
  <si>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</si>
  <si>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</si>
  <si>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</si>
  <si>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</si>
  <si>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</si>
  <si>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</si>
  <si>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</si>
  <si>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</si>
  <si>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</si>
  <si>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</si>
  <si>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</si>
  <si>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</si>
  <si>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</si>
  <si>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</si>
  <si>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</si>
  <si>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</si>
  <si>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</si>
  <si>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</si>
  <si>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</si>
  <si>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</si>
  <si>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</si>
  <si>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</si>
  <si>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</si>
  <si>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</si>
  <si>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</si>
  <si>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</si>
  <si>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</si>
  <si>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</si>
  <si>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</si>
  <si>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</si>
  <si>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</si>
  <si>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</si>
  <si>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</si>
  <si>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</si>
  <si>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</si>
  <si>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</si>
  <si>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</si>
  <si>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</si>
  <si>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</si>
  <si>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</si>
  <si>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</si>
  <si>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</si>
  <si>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</si>
  <si>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</si>
  <si>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</si>
  <si>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</si>
  <si>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</si>
  <si>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</si>
  <si>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</si>
  <si>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</si>
  <si>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</si>
  <si>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</si>
  <si>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</si>
  <si>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</si>
  <si>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</si>
  <si>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</si>
  <si>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</si>
  <si>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</si>
  <si>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</si>
  <si>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</si>
  <si>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</si>
  <si>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</si>
  <si>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</si>
  <si>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</si>
  <si>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</si>
  <si>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</si>
  <si>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</si>
  <si>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</si>
  <si>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</si>
  <si>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</si>
  <si>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</si>
  <si>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</si>
  <si>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</si>
  <si>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</si>
  <si>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</si>
  <si>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</si>
  <si>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</si>
  <si>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</si>
  <si>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</si>
  <si>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</si>
  <si>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</si>
  <si>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</si>
  <si>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</si>
  <si>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</si>
  <si>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</si>
  <si>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</si>
  <si>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</si>
  <si>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</si>
  <si>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</si>
  <si>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</si>
  <si>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</si>
  <si>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</si>
  <si>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</si>
  <si>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</si>
  <si>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</si>
  <si>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</si>
  <si>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</si>
  <si>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</si>
  <si>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</si>
  <si>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</si>
  <si>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</si>
  <si>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</si>
  <si>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</si>
  <si>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</si>
  <si>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</si>
  <si>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</si>
  <si>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</si>
  <si>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</si>
  <si>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</si>
  <si>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</si>
  <si>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</si>
  <si>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</si>
  <si>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</si>
  <si>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</si>
  <si>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</si>
  <si>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</si>
  <si>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</si>
  <si>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</si>
  <si>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</si>
  <si>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</si>
  <si>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</si>
  <si>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</si>
  <si>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</si>
  <si>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</si>
  <si>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</si>
  <si>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</si>
  <si>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</si>
  <si>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</si>
  <si>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</si>
  <si>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</si>
  <si>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</si>
  <si>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</si>
  <si>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</si>
  <si>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</si>
  <si>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</si>
  <si>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</si>
  <si>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</si>
  <si>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</si>
  <si>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</si>
  <si>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</si>
  <si>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</si>
  <si>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</si>
  <si>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</si>
  <si>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</si>
  <si>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</si>
  <si>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</si>
  <si>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</si>
  <si>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</si>
  <si>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</si>
  <si>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</si>
  <si>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</si>
  <si>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</si>
  <si>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</si>
  <si>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</si>
  <si>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</si>
  <si>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</si>
  <si>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</si>
  <si>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</si>
  <si>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</si>
  <si>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</si>
  <si>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</si>
  <si>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</si>
  <si>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</si>
  <si>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</si>
  <si>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</si>
  <si>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</si>
  <si>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</si>
  <si>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</si>
  <si>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</si>
  <si>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</si>
  <si>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</si>
  <si>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</si>
  <si>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</si>
  <si>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</si>
  <si>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</si>
  <si>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</si>
  <si>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</si>
  <si>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</si>
  <si>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</si>
  <si>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</si>
  <si>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</si>
  <si>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</si>
  <si>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</si>
  <si>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</si>
  <si>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</si>
  <si>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</si>
  <si>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</si>
  <si>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</si>
  <si>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</si>
  <si>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</si>
  <si>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</si>
  <si>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</si>
  <si>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</si>
  <si>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</si>
  <si>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</si>
  <si>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</si>
  <si>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</si>
  <si>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</si>
  <si>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</si>
  <si>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</si>
  <si>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</si>
  <si>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</si>
  <si>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</si>
  <si>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</si>
  <si>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</si>
  <si>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</si>
  <si>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</si>
  <si>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</si>
  <si>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</si>
  <si>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</si>
  <si>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</si>
  <si>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</si>
  <si>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</si>
  <si>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</si>
  <si>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</si>
  <si>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</si>
  <si>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</si>
  <si>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</si>
  <si>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</si>
  <si>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</si>
  <si>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</si>
  <si>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</si>
  <si>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</si>
  <si>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</si>
  <si>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</si>
  <si>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</si>
  <si>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</si>
  <si>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</si>
  <si>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</si>
  <si>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</si>
  <si>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</si>
  <si>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</si>
  <si>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</si>
  <si>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</si>
  <si>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</si>
  <si>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</si>
  <si>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</si>
  <si>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</si>
  <si>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</si>
  <si>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</si>
  <si>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</si>
  <si>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</si>
  <si>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</si>
  <si>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</si>
  <si>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</si>
  <si>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</si>
  <si>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</si>
  <si>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</si>
  <si>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</si>
  <si>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</si>
  <si>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</si>
  <si>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</si>
  <si>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</si>
  <si>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</si>
  <si>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</si>
  <si>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</si>
  <si>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</si>
  <si>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</si>
  <si>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</si>
  <si>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</si>
  <si>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</si>
  <si>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</si>
  <si>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</si>
  <si>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</si>
  <si>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</si>
  <si>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</si>
  <si>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</si>
  <si>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</si>
  <si>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</si>
  <si>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</si>
  <si>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</si>
  <si>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</si>
  <si>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</si>
  <si>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</si>
  <si>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</si>
  <si>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</si>
  <si>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</si>
  <si>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</si>
  <si>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</si>
  <si>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</si>
  <si>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</si>
  <si>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</si>
  <si>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</si>
  <si>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</si>
  <si>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</si>
  <si>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</si>
  <si>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</si>
  <si>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</si>
  <si>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</si>
  <si>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</si>
  <si>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</si>
  <si>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</si>
  <si>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</si>
  <si>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</si>
  <si>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</si>
  <si>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</si>
  <si>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</si>
  <si>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</si>
  <si>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</si>
  <si>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</si>
  <si>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</si>
  <si>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</si>
  <si>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</si>
  <si>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</si>
  <si>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</si>
  <si>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</si>
  <si>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</si>
  <si>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</si>
  <si>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</si>
  <si>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</si>
  <si>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</si>
  <si>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</si>
  <si>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</si>
  <si>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</si>
  <si>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</si>
  <si>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</si>
  <si>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</si>
  <si>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</si>
  <si>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</si>
  <si>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</si>
  <si>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</si>
  <si>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</si>
  <si>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</si>
  <si>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</si>
  <si>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</si>
  <si>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</si>
  <si>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</si>
  <si>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</si>
  <si>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</si>
  <si>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</si>
  <si>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</si>
  <si>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</si>
  <si>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</si>
  <si>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</si>
  <si>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</si>
  <si>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</si>
  <si>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</si>
  <si>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</si>
  <si>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</si>
  <si>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</si>
  <si>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</si>
  <si>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</si>
  <si>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</si>
  <si>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</si>
  <si>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</si>
  <si>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</si>
  <si>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</si>
  <si>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</si>
  <si>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</si>
  <si>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</si>
  <si>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</si>
  <si>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</si>
  <si>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</si>
  <si>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</si>
  <si>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</si>
  <si>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</si>
  <si>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</si>
  <si>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</si>
  <si>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</si>
  <si>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</si>
  <si>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</si>
  <si>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</si>
  <si>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</si>
  <si>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</si>
  <si>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</si>
  <si>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</si>
  <si>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</si>
  <si>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</si>
  <si>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</si>
  <si>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</si>
  <si>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</si>
  <si>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</si>
  <si>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</si>
  <si>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</si>
  <si>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</si>
  <si>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</si>
  <si>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</si>
  <si>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</si>
  <si>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</si>
  <si>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</si>
  <si>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</si>
  <si>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</si>
  <si>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</si>
  <si>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</si>
  <si>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</si>
  <si>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</si>
  <si>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</si>
  <si>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</si>
  <si>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</si>
  <si>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</si>
  <si>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</si>
  <si>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</si>
  <si>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</si>
  <si>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</si>
  <si>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</si>
  <si>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</si>
  <si>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</si>
  <si>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</si>
  <si>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</si>
  <si>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</si>
  <si>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</si>
  <si>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</si>
  <si>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</si>
  <si>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</si>
  <si>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</si>
  <si>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</si>
  <si>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</si>
  <si>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</si>
  <si>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</si>
  <si>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</si>
  <si>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</si>
  <si>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</si>
  <si>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</si>
  <si>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</si>
  <si>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</si>
  <si>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</si>
  <si>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</si>
  <si>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</si>
  <si>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</si>
  <si>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</si>
  <si>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</si>
  <si>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</si>
  <si>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</si>
  <si>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</si>
  <si>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</si>
  <si>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</si>
  <si>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</si>
  <si>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</si>
  <si>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</si>
  <si>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</si>
  <si>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</si>
  <si>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</si>
  <si>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</si>
  <si>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</si>
  <si>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</si>
  <si>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</si>
  <si>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</si>
  <si>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</si>
  <si>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</si>
  <si>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</si>
  <si>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</si>
  <si>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</si>
  <si>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</si>
  <si>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</si>
  <si>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</si>
  <si>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</si>
  <si>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</si>
  <si>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</si>
  <si>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</si>
  <si>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</si>
  <si>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</si>
  <si>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</si>
  <si>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</si>
  <si>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</si>
  <si>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</si>
  <si>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</si>
  <si>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</si>
  <si>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</si>
  <si>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</si>
  <si>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</si>
  <si>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</si>
  <si>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</si>
  <si>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</si>
  <si>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</si>
  <si>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</si>
  <si>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</si>
  <si>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</si>
  <si>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</si>
  <si>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</si>
  <si>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</si>
  <si>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</si>
  <si>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</si>
  <si>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</si>
  <si>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</si>
  <si>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</si>
  <si>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</si>
  <si>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</si>
  <si>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</si>
  <si>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</si>
  <si>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</si>
  <si>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</si>
  <si>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</si>
  <si>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</si>
  <si>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</si>
  <si>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</si>
  <si>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</si>
  <si>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</si>
  <si>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</si>
  <si>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</si>
  <si>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</si>
  <si>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</si>
  <si>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</si>
  <si>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</si>
  <si>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</si>
  <si>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</si>
  <si>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</si>
  <si>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</si>
  <si>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</si>
  <si>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</si>
  <si>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</si>
  <si>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</si>
  <si>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</si>
  <si>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</si>
  <si>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</si>
  <si>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</si>
  <si>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</si>
  <si>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</si>
  <si>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</si>
  <si>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</si>
  <si>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</si>
  <si>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</si>
  <si>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</si>
  <si>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</si>
  <si>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</si>
  <si>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</si>
  <si>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</si>
  <si>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</si>
  <si>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</si>
  <si>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</si>
  <si>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</si>
  <si>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</si>
  <si>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</si>
  <si>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 xml:space="preserve">Большесельский муниципальный район </t>
  </si>
  <si>
    <t>Реконструкция и строительство сетей водопровода в г. Данилове (городское поселение Данилов)</t>
  </si>
  <si>
    <t>Большесельский муниципальный район</t>
  </si>
  <si>
    <t>Газификация г. Ростова (городское поселение Ростов)</t>
  </si>
  <si>
    <t>Строительство блочно-модульной газовой котельной в д. Коленово</t>
  </si>
  <si>
    <t>Строительство блочно-модульной газовой котельной в с. Итларь</t>
  </si>
  <si>
    <t>Реконструкция котельной с переводом на природный газ в с. Новое Село</t>
  </si>
  <si>
    <t>Реконструкция котельной с переводом на природный газ в с. Дунилово</t>
  </si>
  <si>
    <t>Реконструкция тепловых сетей от центральной котельной с. Большое Село</t>
  </si>
  <si>
    <t>Реконструкция угольной котельной с переводом на природный газ п. Красный Октябрь</t>
  </si>
  <si>
    <t>Газификация г. Гаврилов-Ям (городское поселение Гаврилов-Ям)</t>
  </si>
  <si>
    <t>Реконструкция котельной с переводом на природный газ в с. Курба</t>
  </si>
  <si>
    <t>Реконструкция очистных сооружений канализации детского дома в д. Шульпухово</t>
  </si>
  <si>
    <t xml:space="preserve">Реконструкция канализационных очистных сооружений в с. Кукобой </t>
  </si>
  <si>
    <t>Строительство детского сада, г. Углич, микрорайон "Мирный-2"</t>
  </si>
  <si>
    <t>Волжское сельское поселение</t>
  </si>
  <si>
    <t>Октябрьское сельское поселение</t>
  </si>
  <si>
    <t>сельское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</si>
  <si>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</si>
  <si>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</si>
  <si>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</si>
  <si>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</si>
  <si>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</si>
  <si>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</si>
  <si>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</si>
  <si>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</si>
  <si>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</si>
  <si>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</si>
  <si>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</si>
  <si>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Городское поселение Тутаев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</si>
  <si>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</si>
  <si>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</si>
  <si>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</si>
  <si>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</si>
  <si>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</si>
  <si>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</si>
  <si>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</si>
  <si>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</si>
  <si>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</si>
  <si>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Великосельское сельское поселение</t>
  </si>
  <si>
    <t>Митинское сельское поселение</t>
  </si>
  <si>
    <t>Шопшинское сельское поселение</t>
  </si>
  <si>
    <t>Заячье-Холмское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</si>
  <si>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</si>
  <si>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</si>
  <si>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</si>
  <si>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</si>
  <si>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</si>
  <si>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</si>
  <si>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</si>
  <si>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</si>
  <si>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</si>
  <si>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Веретейское сельское поселение</t>
  </si>
  <si>
    <t>Некоузское сельское поселение</t>
  </si>
  <si>
    <t>Пречистинское сельское поселение</t>
  </si>
  <si>
    <t>Нагорьевское сельское поселение</t>
  </si>
  <si>
    <t>Пригородое сельское поселение</t>
  </si>
  <si>
    <t>Рязанцевское сельское поселение</t>
  </si>
  <si>
    <t>Белосельское сельское поселение</t>
  </si>
  <si>
    <t>Пригородное сельское поселение</t>
  </si>
  <si>
    <t>Заволжское сельское поселение</t>
  </si>
  <si>
    <t>Ивняковское сельское поселение</t>
  </si>
  <si>
    <t>Туношенское сельское поселение</t>
  </si>
  <si>
    <t>Некрасовское сельское поселение</t>
  </si>
  <si>
    <t>Курбское сельское поселение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</si>
  <si>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</si>
  <si>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 xml:space="preserve">Петровское сельское поселение </t>
  </si>
  <si>
    <t>Кременевское сельское поселение</t>
  </si>
  <si>
    <t>Кузнечихинское сельское поселение</t>
  </si>
  <si>
    <t>Городское поселение Лесная Поляна</t>
  </si>
  <si>
    <t xml:space="preserve">Строительство сооружений очистки воды для хозяйственно-питьевых нужд из артезианских скважин в п. Борисоглебский (Борисоглебское сельское поселение) </t>
  </si>
  <si>
    <t xml:space="preserve">Строительство газопровода высокого давления в д. Григорьевское (Заволжское сельское поселение) </t>
  </si>
  <si>
    <t>Газификация с. Семендяйка (Пригородное сельское поселение)</t>
  </si>
  <si>
    <t>Строительство газопровода низкого давления для жилых домов по ул. Полевой и ул. Молодежной в с. Глебовское (Пригородное сельское поселение)</t>
  </si>
  <si>
    <t>Строительство межпоселкового газопровода Курортная зона "Золотое кольцо" - п. Берендеево</t>
  </si>
  <si>
    <t>Газификация р. п. Пречистое (городское поселение Пречистое)</t>
  </si>
  <si>
    <t>Газификация р. п. Бурмакино (сельское поселение Бурмакино)</t>
  </si>
  <si>
    <t>Газификация жилого дома № 25 по ул. Набережной в р. п. Красный Профинтерн (сельское поселение Красный Профинтерн)</t>
  </si>
  <si>
    <t>Газификация с. Диево-Городище (сельское поселение Красный Профинтерн)</t>
  </si>
  <si>
    <t>Газификация  р. п. Некрасовское (Некрасовское сельское поселение)</t>
  </si>
  <si>
    <t>Строительство  газопровода д. Зарубино - д. Кривец (Приволжское сельское поселение)</t>
  </si>
  <si>
    <t>Газификация с. Охотино и населенных пунктов, находящихся в зоне газопровода  газораспределительная станция № 3 г. Рыбинска - санаторий "Черная речка" - с. Охотино (в том числе проектные работы) (Охотинское сельское поселение)</t>
  </si>
  <si>
    <t xml:space="preserve">Строительство газопровода с. Великое - с. Плещеево </t>
  </si>
  <si>
    <t xml:space="preserve">Газификация с. Вощажниково и населенных пунктов, находящихся в зоне газопровода газораспределительная станция  Борисоглебская - д. Варусово - с. Вощажниково - д. Юркино - д. Погорелка - воинская часть 9804 с отводом к с. Неверково (Вощажниковское сельское поселение) </t>
  </si>
  <si>
    <t xml:space="preserve">Газификация с. Дунилово (Большесельское сельское поселение) </t>
  </si>
  <si>
    <t>Строительство распределительного газопровода низкого давления к жилым домам в р.п. Поречье-Рыбное, ул. Комсомольская и в д. Огарево (сельское поселение Поречье-Рыбное)</t>
  </si>
  <si>
    <t xml:space="preserve">Газификация с. Покров, п. Рощино и населенных пунктов, находящихся в зоне межпоселкового газопровода г. Данилов - п. Рощино - с. Покров (Даниловское сельское поселение) </t>
  </si>
  <si>
    <t>Строительство блочно-модульной газовой котельной в с. Климатино (сельское поселение Поречье-Рыбное)</t>
  </si>
  <si>
    <t>Строительство блочно-модульной газовой  котельной в д. Судино (сельское поселение Ишня)</t>
  </si>
  <si>
    <t>Строительство блочно-модульной газовой котельной в с. Вощиково (Кременевское сельское поселение)</t>
  </si>
  <si>
    <t>Реконструкция котельной МОУ Юркинской ООШ с переводом на природный газ в д. Юркино (в том числе проектные работы)</t>
  </si>
  <si>
    <t>Техническое перевооружение котельной муниципального образовательного учреждения дополнительного образования детей Детско-юношеской спортивной школы № 1 г. Данилова</t>
  </si>
  <si>
    <t>Перевод котельной муниципального образовательного учреждения Скоковской средней общеобразовательной школы на природный газ в д. Туфаново</t>
  </si>
  <si>
    <t>Оптимизация системы теплоснабжения Зачеремушного района городского округа г. Рыбинска</t>
  </si>
  <si>
    <t>Городской округ г. Рыбинск</t>
  </si>
  <si>
    <t>Строительство блочно-модульной газовой котельной поликлиники с подключением к инженерным сетям в городском поселении Ростов по ул. Октябрьской (ГП Ростов)</t>
  </si>
  <si>
    <t>Техническое перевооружение котельной здания общественной бани с переводом на природный газ в д. Юркино</t>
  </si>
  <si>
    <t>Строительство здания блочно-модульной котельной Тутаевского промышленного парка "Мастер"</t>
  </si>
  <si>
    <t>Установка системы освещения производственного корпуса Тутаевского промышленного парка "Мастер"</t>
  </si>
  <si>
    <t>Сельское поселение Красный Профинтерн</t>
  </si>
  <si>
    <t>Строительство распределительных газовых сетей для газоснабжения индивидуальных жилых домов п. Новый Спасс (Назаровское сельское поселение)</t>
  </si>
  <si>
    <t>Строительство межпоселкового газопровода с. Дмитриевское - д. Костюшино</t>
  </si>
  <si>
    <t>Городской округ г. Ярославль</t>
  </si>
  <si>
    <t xml:space="preserve">Cубсидия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</si>
  <si>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 xml:space="preserve">2014 год                                   </t>
  </si>
  <si>
    <t xml:space="preserve">Строительство межпоселкового газопровода до д. Андреевское </t>
  </si>
  <si>
    <t>Реконструкция артезианской скважины с оснащением установкой обеззараживания и обезжелезивания воды в д. Новый Поселок</t>
  </si>
  <si>
    <t>Строительство станции водоочистки на базе двух скважин в п. Октябрь (Октябрьское сельское поселение)</t>
  </si>
  <si>
    <t>Строительство очистных сооружений  канализации п. Горушка (Даниловское сельское поселение)</t>
  </si>
  <si>
    <t>Реконструкция водопровода диаметром 100мм от водозабора протяженностью 1,45 км, расположенного вблизи с. Брейтово</t>
  </si>
  <si>
    <t>Реконструкция самотечного и напорного коллекторов от ПМК-3 до новых очистных сооружений, включая реконструкцию КНС в с. Брейтово</t>
  </si>
  <si>
    <t>Реконструкция участка самотечной канализации 700 м по улице Механизаторов с. Брейтово с устройством канализационных колодцев</t>
  </si>
  <si>
    <t xml:space="preserve">Модернизация и оснащение ГУЗ ЯО   "Областная  клиническая онкологическая больница", г. Ярославль (в том числе строительство и реконструкция) (в том числе проектные работы) </t>
  </si>
  <si>
    <t>Строительство межпоселкового водопровода до с. Новое</t>
  </si>
  <si>
    <t>Реконструкция котельной с переводом на природный газ в д. Иванищево</t>
  </si>
  <si>
    <t>Строительство газораспределительных сетей д. Путилово - д. Пасынково - д. Исаково - д. Ульяново - д. Матвейка (Митинское сельское поселение)</t>
  </si>
  <si>
    <t>Газификация с. Плещеево (Великосельское сельское поселение)</t>
  </si>
  <si>
    <t>Газификация жилых домов в п. Волга (Волжское сельское поселение)</t>
  </si>
  <si>
    <t>Строительство межпоселкового газопровода до с. Новое</t>
  </si>
  <si>
    <t>Газификация с. Арефино и населенных пунктов, находящихся в зоне межпоселкового газопровода с. Кременево - д. Вощиково - с. Арефино (в том числе проектные работы) (Арефинское сельское поселение)</t>
  </si>
  <si>
    <t>Строительство межпоселкового газопровода д. Демино - п. Шашково</t>
  </si>
  <si>
    <t>Газификация с. Покров и населенных пунктов, находящихся в зоне газопровода газораспределительная станция № 3 г. Рыбинска - санаторий "Черная речка" - с. Охотино (в том числе проектные работы) (Покровское сельское поселение)</t>
  </si>
  <si>
    <t xml:space="preserve">Газификация левобережного района г. Тутаева (городское поселение Тутаев) </t>
  </si>
  <si>
    <t>Газификация г. Углича (городское поселение Углич)</t>
  </si>
  <si>
    <t>Строительство межпоселкового газопровода д. Ульяново - д. Головино</t>
  </si>
  <si>
    <t>Субсидия на реализацию мероприятий по строительству и реконструкции объектов теплоснабжения и газификации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</si>
  <si>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</si>
  <si>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Субсидия на реализацию мероприятий подпрограммы "Переселение граждан из жилищного фонда, признанного непригодным для проживания и (или) с высоким уровнем износа"</t>
  </si>
  <si>
    <t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за счет средств областного бюджета</t>
  </si>
  <si>
    <t>01</t>
  </si>
  <si>
    <t>14.2</t>
  </si>
  <si>
    <t>05</t>
  </si>
  <si>
    <t>Государственная программа "Обеспечение доступным и комфортным жильем населения Ярославской области"</t>
  </si>
  <si>
    <t>05.2</t>
  </si>
  <si>
    <t>03</t>
  </si>
  <si>
    <t>Государственная программа "Социальная поддержка  населения  Ярославской области"</t>
  </si>
  <si>
    <t>05.1</t>
  </si>
  <si>
    <t>Государственная программа  "Развитие  физической культуры и спорта в Ярославской области"</t>
  </si>
  <si>
    <t>Государственная программа "Охрана окружающей среды в Ярославской области"</t>
  </si>
  <si>
    <t>12.4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</si>
  <si>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</si>
  <si>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</si>
  <si>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</si>
  <si>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</si>
  <si>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</si>
  <si>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</si>
  <si>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</si>
  <si>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02.3</t>
  </si>
  <si>
    <t>03.2</t>
  </si>
  <si>
    <t>13.2</t>
  </si>
  <si>
    <t>Водоснабжение п. Красные Ткачи, 2 этап. Восстановление артезианских скважин и станции 2-го подъема с закольцовкой в п. Красные Ткачи</t>
  </si>
  <si>
    <t>Субсидия на реализацию мероприятий по строительству и реконструкции шахтных колодцев</t>
  </si>
  <si>
    <t>Государственная программа  "Развитие  сельского хозяйства в Ярославской области"</t>
  </si>
  <si>
    <t>Газификация дер. Якушево</t>
  </si>
  <si>
    <t>Строительство распределительных газовых сетей дер. Новый Поселок</t>
  </si>
  <si>
    <t xml:space="preserve">Распределительные газовые сети для газоснабжения индивидуальных жилых домов поселка Новый Спасс </t>
  </si>
  <si>
    <t>Строительство межпоселкового газопровода высокого давления с устройством шкафного газораспределительного  пункта и распределительного газопровода низкого давления в с. Золоторучье (I и II этап)</t>
  </si>
  <si>
    <t>11.3</t>
  </si>
  <si>
    <t>Государственная программа "Развитие культуры и туризма в Ярославской области"</t>
  </si>
  <si>
    <t>Тутаевский  муниципальный район</t>
  </si>
  <si>
    <t>Даниловский  муниципальный район</t>
  </si>
  <si>
    <t>Государственная программа "Развитие дорожного хозяйства и транспорта в Ярославской области"</t>
  </si>
  <si>
    <t>24.2</t>
  </si>
  <si>
    <t>Cтроительство и реконструкция автомобильных дорог</t>
  </si>
  <si>
    <t>Субсидия на создание комплекса обеспечивающей инфраструктуры туристко-рекреационного кластера "Золотое кольцо"</t>
  </si>
  <si>
    <t>24</t>
  </si>
  <si>
    <t>по объектам областной собственности за счет средств:</t>
  </si>
  <si>
    <t xml:space="preserve"> - областного бюджета</t>
  </si>
  <si>
    <t xml:space="preserve"> - федерального бюджета</t>
  </si>
  <si>
    <t xml:space="preserve"> - государственных корпораций</t>
  </si>
  <si>
    <t>софинансирование объектов муниципальной собственности за счет средств:</t>
  </si>
  <si>
    <r>
      <t>Модернизация котельной с. Караш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(2 этап - перевод на природный газ)</t>
    </r>
  </si>
  <si>
    <t>Строительство распределительного поселкового газопровода низкого давления, д. Кривец (Приволжское сельское поселение)</t>
  </si>
  <si>
    <t>Субсидия на реализацию мероприятий по строительству и реконструкии дошкольных образовательных организаций</t>
  </si>
  <si>
    <t>Субсидия на реализацию мероприятий на разработку и государственную экспертизу проектно-сметной документации на строительство (реконструкцию) дошкольных образовательных  организаций</t>
  </si>
  <si>
    <t>Стабилизация береговой полосы Горьковского водохранилища в районе населенного пункта Устье</t>
  </si>
  <si>
    <t>Распределительные газовые сети в с. Григорьевское, дер. Некрасово, дер. Щеглевское, дер. Хабарово (Некрасовское сельское поселение)</t>
  </si>
  <si>
    <t xml:space="preserve">Строительство детского сада в г. Данилове </t>
  </si>
  <si>
    <t>Строительство общеобразовательной школы на 499 мест, Туношенское сельское  поселение,                                            с. Туношна.</t>
  </si>
  <si>
    <t>Газификация р.п. Некрасовское (Некрасовское сельское поселение)</t>
  </si>
  <si>
    <t>Создание автоматизированной системы метеорологического обеспечения автомобильных дорог Ярославской области</t>
  </si>
  <si>
    <t>Субсидия на реализацию мероприятий по  строительству и реконструкции систем и объектов водоснабжения и водоотведения</t>
  </si>
  <si>
    <t xml:space="preserve">Изменения, вносимые в перечень строек и объектов, финансируемых из областного бюджета в рамках адресной инвестиционной программы Ярославской области в 2014 году                            </t>
  </si>
  <si>
    <t>Сельское поселение Бурмакино</t>
  </si>
  <si>
    <t>Кукобойское сельское поселение</t>
  </si>
  <si>
    <t>Станция обезжелезивания воды из скважины производительностью 200 м³/сут в  с. Шопша (Шопшинское сельское поселение)</t>
  </si>
  <si>
    <t>Реконструкция здания Брейтовской ЦРБ (1 этап) (в том числе проектные работы)</t>
  </si>
  <si>
    <t>Реконструкция офиса врача общей практики в пос. Берендеево Переславского МР (в том числе проектные работы)</t>
  </si>
  <si>
    <t xml:space="preserve"> Реконструкция  офиса врача общей практики  в пос. Тихменево Рыбинского  МР (в том числе проектные работы)</t>
  </si>
  <si>
    <t>Строительство офиса врача общей практики в с. Семеновское Первомайского МР (в том числе проектные работы)</t>
  </si>
  <si>
    <t>Модернизация котельной с. Марково (проектные работы по второму этапу - перевод на природный газ)</t>
  </si>
  <si>
    <t>Субсидия на обеспечение мероприятий по переселению граждан из аварийного жилищного фонда  за счет средств, поступивших от ГК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</si>
  <si>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 за счет средств областного бюджета</t>
  </si>
  <si>
    <t>средства областного бюджета</t>
  </si>
  <si>
    <t>средства федерального бюджета</t>
  </si>
  <si>
    <t>02.4.</t>
  </si>
  <si>
    <t>Газификация пос. Хмельники, Петровское сельское поселение</t>
  </si>
  <si>
    <t>Газификация жилых домов в деревне Алферово</t>
  </si>
  <si>
    <t>кроме того кредиторская задолженность</t>
  </si>
  <si>
    <t xml:space="preserve">Государственная программа  "Экономическое развитие и инновационная экономика в Ярославской области" </t>
  </si>
  <si>
    <t>15.1</t>
  </si>
  <si>
    <t>Реконструкция автомобильной дороги Телицино - Голодяево в Даниловском муниципальном районе, в т.ч. кредиторская задолженность</t>
  </si>
  <si>
    <t>Реконструкция автомобильной дороги Малые Дворишки-Терехино в Даниловском МР (кредиторская задолженность)</t>
  </si>
  <si>
    <t xml:space="preserve">Распределительный газопровод низкого давления: Ярославская область, Ростовский муниципальный район, сельское поселение Поречье-Рыбное </t>
  </si>
  <si>
    <t>обл.соб.</t>
  </si>
  <si>
    <t>мун.соб</t>
  </si>
  <si>
    <t>мун.соб.</t>
  </si>
  <si>
    <t>разница</t>
  </si>
  <si>
    <t>Обл.соб.+Мун.соб.(расчетно)</t>
  </si>
  <si>
    <t>средства  федерального  бюджета</t>
  </si>
  <si>
    <t>15.3</t>
  </si>
  <si>
    <t>Строительство инженерных сетей теплоснабжения от блочно-модульной котельной к зданию корпуса механосборочного ЦСИД Тутаевского промышленного парка "Мастер"</t>
  </si>
  <si>
    <t>10.1</t>
  </si>
  <si>
    <t>Строительство здания областного дома ребенка с пристройкой, переходом и инженерными коммуникациями, г.Ярославль, ул. Моховая, д. 14 (2 этап - реконструкция существующего здания) (в том числе проектные работы)</t>
  </si>
  <si>
    <t xml:space="preserve">Областная целевая программа "Обеспечение доступности дошкольного образования в Ярославской области" 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</si>
  <si>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</si>
  <si>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Газификация д. Вощиково и населенных пунктов, находящихся в зоне межпоселкового газопровода
с. Кременево - д. Вощиково -                                                     с. Арефино (в том числе проектные работы) (Кременевское сельское поселение)</t>
  </si>
  <si>
    <r>
      <t>Строительство газопровода высокого давления в 
с. Григорьевское Некрасовского сельского поселения</t>
    </r>
    <r>
      <rPr>
        <b/>
        <sz val="14"/>
        <rFont val="Times New Roman"/>
        <family val="1"/>
        <charset val="204"/>
      </rPr>
      <t xml:space="preserve"> </t>
    </r>
  </si>
  <si>
    <t xml:space="preserve">Строительство газопровода высокого давления от газораспределительной станции Климовское до 
д. Высоко Карабихского сельского поселения </t>
  </si>
  <si>
    <t>Строительство автомобильной дороги Буйкино-Щукино в Борисоглебском и Большесельском МР Ярославской области</t>
  </si>
  <si>
    <t>Реконструкция автомобильной дороги Большое Село-Волыново-Щукино в Большесельском МР Ярославской области</t>
  </si>
  <si>
    <t>Строительство мостового перехода через реку Улейму на автомобильной дороге Печкино-Потопчино в Угличском МР Ярославской области</t>
  </si>
  <si>
    <t>Реконструкция автодороги Крюково-Харинское-Митинское (обход реки Сутки) в Мышкинском МР Ярославской области</t>
  </si>
  <si>
    <t>реконструкция автодороги Кормилицино-Курба в Ярославском МР Ярославской области, в т.ч. кредиторская задолженность</t>
  </si>
  <si>
    <t>Реконструкция мостового перехода через реку Трубеж на автомобильной дороге М-8 "Холмогоры" (старое направление), км 134+100 - км 145+100, в Переславском МР Ярославской области, в т.ч. кредиторская задолженность</t>
  </si>
  <si>
    <t>Реконструкция автомобильной дороги Дмитриевское - Телицино-Манжаково в Даниловском МР Ярославской области</t>
  </si>
  <si>
    <t>Реконструкция автомобильной дороги Остапково-Заозерье-Юрьево-Колокорево-Старое Волино  в Переславском МР Ярославской области</t>
  </si>
  <si>
    <t>Реконструкция автомобильной дороги Григорьевское - Михайловское - Норское в Ярославском МР Ярославской области</t>
  </si>
  <si>
    <t>Реконструкция автомобильной дороги Борисоглеб-Буйкино в Борисоглебском МР Ярославской области</t>
  </si>
  <si>
    <t>Реконструкция мостового перехода через реку Маткому автомобильной дороги Патрино – Голодяйка, км 1+800 в Пошехонском МР Ярославской области</t>
  </si>
  <si>
    <t>Реконструкция искусственного сооружения через реку Шипеньку на автомобильной дороге Суминское – Косково – Сельцо, км 10+140  в Брейтовском МР Ярославской области</t>
  </si>
  <si>
    <t>Реконструкция мостового перехода через реку Койку на автомобильной дороге Девницы – Дор, км 1+850  в Большесельском МР Ярославской области</t>
  </si>
  <si>
    <t>Распределительный газопровод низкого давления
в с. Угодичи</t>
  </si>
  <si>
    <t>Реконструкция административно-бытового корпуса и производственного корпуса (2 этап финансирования) Тутаевского промышленного парка "Мастер"</t>
  </si>
  <si>
    <t>Создание комплекса обеспечивающей инфраструктуры туристско-рекреационного комплекса "Ярославское взморье" Рыбинского МР</t>
  </si>
  <si>
    <t>Строительство межпоселкового газопровода
п. Борисоглебский - д. Андреевское</t>
  </si>
  <si>
    <t>Строительство детской поликлиники в                                                                       г. Рыбинске (разработка ПСД)</t>
  </si>
  <si>
    <t>Строительство трех переходов между корпусами лечебного учреждения  в ГУЗ ЯО "Клиническая больница № 10", г. Ярославль, (разработка  ПСД)</t>
  </si>
  <si>
    <t>Сети напорной и самотечной канализации в 
пос. Горушка (Даниловское сельское поселение)</t>
  </si>
  <si>
    <t>Завершение строительства акушерского корпуса с приспособлением под корпус стационарных отделений МУЗ "Некрасовская ЦРБ" с инженерными коммуникациями, Некрасовский МР, сельское поселение Некрасовское (в том числе кредиторская задолженность)</t>
  </si>
  <si>
    <t xml:space="preserve">Газификация улиц правобережной части                                                    г. Тутаева (городское поселение Тутаев), в том числе задолженность за выполненные работы 2013 года </t>
  </si>
  <si>
    <t>Строительство газовой котельной мощностью 12,3 МВт с инженерными коммуникациями в п. Каменники (Каменниковское сельское поселение), в том числе задолженность за выполненные работы 2013 года</t>
  </si>
  <si>
    <t>Газификация р. п. Поречье-Рыбное (сельское поселение Поречье-Рыбное), в том числе задолженность за выполненные работы 2013 года</t>
  </si>
  <si>
    <t>Строительство газопровода до котельной 
с. Угодичи, в том числе задолженность за выполненные работы 2013 года</t>
  </si>
  <si>
    <t xml:space="preserve">Газификация р. п. Петровское (Петровское сельское поселение), в том числе задолженность за выполненные работы 2013 года
</t>
  </si>
  <si>
    <t>Газификация левобережной части г. Углича, в том числе задолженность за выполненные работы 2013 года</t>
  </si>
  <si>
    <t>Газификация г. Любима (городское поселение Любим), в том числе задолженность за выполненные работы 2013 года</t>
  </si>
  <si>
    <t>Строительство модульной газовой котельной в
с. Купанское (Пригородное сельское поселение), в том числе задолженность за выполненные работы 2013 года</t>
  </si>
  <si>
    <t>Строительство газопровода в с. Веськово (Пригородное сельское поселение), в том числе задолженность за выполненные работы 2013 года</t>
  </si>
  <si>
    <t>Газификация с. Купанское (в том числе проектные работы) (Пригородное сельское поселение), в том числе задолженность за выполненные работы 2013 года</t>
  </si>
  <si>
    <t xml:space="preserve">Модернизация комплекса водозабора и очистных сооружений водоснабжения в д. Дюдьково (1,2 этапы), в том числе задолженность за выполненные работы 2013 года  </t>
  </si>
  <si>
    <t xml:space="preserve">Децентрализация системы теплоснабжения 18-ти квартирного жилого дома в пос. Отрадный </t>
  </si>
  <si>
    <t xml:space="preserve">Субсидия на мероприятия по строительству и (или) реконструкции объектов газификации в сельской местности </t>
  </si>
  <si>
    <t>25.8</t>
  </si>
  <si>
    <t>Здание МОУ СОШ № 11, Ярославская область,                                        г. Рыбинск, ул. Гастелло, д. 5</t>
  </si>
  <si>
    <t>Субсидия на реализацию мероприятий по строительству зданий общеобразовательных организаций</t>
  </si>
  <si>
    <t>Строительство детской поликлиники для ГУЗ ЯО "Клиническая больница № 2" г. Ярославль (проектные работы)</t>
  </si>
  <si>
    <t>Строительство детского сада-яслей на 140 мест,                                                                                пос. Ивняки, Ярославский МР</t>
  </si>
  <si>
    <t xml:space="preserve">Реконструкция административного здания под размещение МУК "Арефинский культурно-досуговый комплекс" в с.Арефино, Рыбинский МР </t>
  </si>
  <si>
    <t>Берегоукрепление правого берега р. Волги от "Обелиска" до Дворца спорта "Полет" в                                                                                          г. Рыбинске</t>
  </si>
  <si>
    <t xml:space="preserve">Реконструкция угольной котельной с переводом на природный газ в д. Назарово Рыбинского МР, в том числе задолженность за выполненные работы 2013 года </t>
  </si>
  <si>
    <t>Газификация микрорайонов Веретье,  Прибрежный городского округа г. Рыбинска, в том числе задолженность за выполненные работы 2013 года</t>
  </si>
  <si>
    <t>Строительство Гаврилов-Ямской ЦРБ,                                                                                    г. Гаврилов-Ям, ул.Северная, д. 5, корпус "А"</t>
  </si>
  <si>
    <t>Разработка проектно-сметной документации по строительству дошкольных образовательных организаций</t>
  </si>
  <si>
    <t>Реконструкция строящегося учебного корпуса ПУ                                                                № 34 со строительством здания столовой и спортзала, строительство здания мастерских. Ярославская область, Мышкинский МР, г. Мышкин,                                                                                                    ул. Карла Либкнехта, 35</t>
  </si>
  <si>
    <t>Реконструкция стадиона в г. Ростове Ярославской области, ул. Каменный мост, д. 8</t>
  </si>
  <si>
    <r>
      <t xml:space="preserve">Субсидия на реализацию мероприятий по строительству и реконструкции объектов берегоукрепления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</si>
  <si>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Региональной программы "Развитие водохозяйственного комплекса Ярославской области в 2013-2020 годах"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</si>
  <si>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t>Реконструкция  ДК "Радуга" под информационно-библиотечный центр, г. Рыбинск, пр. Ленина, д. 184</t>
  </si>
  <si>
    <t>Реконструкция спального корпуса Гаврилов-Ямского дома-интерната для престарелых и инвалидов с инженерными коммуникациями, Гаврилов-Ямский район, г. Гаврилов-Ям, ул. Северная, 5в</t>
  </si>
  <si>
    <t xml:space="preserve">Реконструкция очистных сооружений водоснабжения - системы очистки питьевой воды г. Мышкин, Поводневский сельский округ, южнее д. Коптюшка, в том числе задолженность за выполненные работы 2013 года  </t>
  </si>
  <si>
    <t>ГК-Фонд</t>
  </si>
  <si>
    <t>средства ГК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</si>
  <si>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за счет средств, поступивших от                                                     ГК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</si>
  <si>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</si>
  <si>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 xml:space="preserve">Реализация мероприятий по строительству и реконструкции дошкольных образовательных учреждений </t>
  </si>
  <si>
    <t>Строительство стадиона по адресу: Ярославская область, Первомайский район, п. Пречистое, ул. Ярославская</t>
  </si>
  <si>
    <t xml:space="preserve">Строительство  физкультурно-оздоровительного комплекса с инженерными коммуникациями, Ярославская область, Мышкинский МР, городское поселение Мышкин г. Мышкин, ул. Газовиков, д. 13 </t>
  </si>
  <si>
    <t xml:space="preserve">Строительство локальных очистных сооружений и сетей канализации залинейной территории г. Данилов,                                                                        ул. Деповская, ул. Островского, ул. Гражданская (городское поселение Данилов), в том числе задолженность за выполненные работы 2013 года  </t>
  </si>
  <si>
    <t xml:space="preserve">Строительство очистных сооружений водопровода с присоединением к инженерным сетям в                                                                                                                                 раб.пос. Петровское (Петровское сельское поселение), в том числе задолженность за выполненные работы 2013 года                     </t>
  </si>
  <si>
    <t xml:space="preserve">Газификация с. Курба и населенных пунктов, находящихся в зоне газопровода п. Козьмодемьянск - с. Курба с отводом к д. Иванищево (в том числе проектные работы) (Курбское сельское поселение), в том числе  задолженность за выполненные работы 2013 года </t>
  </si>
  <si>
    <t>Строительство межпоселкового газопровода высокого давления п. Петровское - с. Деревни - д. Теханово -                                                                                           с. Никольское - с. Дмитриановское</t>
  </si>
  <si>
    <t>Строительство газовых сетей низкого давления по                                                                           ул. Магистральной, Заводской, в том числе задолженность за выполненные работы 2013 года</t>
  </si>
  <si>
    <t xml:space="preserve">Газификация с. Татищев Погост, с. Марково и населенных пунктов, находящихся в зоне газопровода                                                                                                                                              п. Семибратово - с. Татищев Погост - с. Марково (в том числе проектные работы) (сельское поселение Семибратово), в том числе задолженность за выполненные работы 2013 года </t>
  </si>
  <si>
    <t>Строительство блочно-модульной газовой котельной МОУ ДОД Центра внешкольной работы с подключением к инженерным сетям в городском поселении Ростов                                                                                (ГП Ростов)</t>
  </si>
  <si>
    <r>
      <t>Газификация д. Ларионово, с. Погорелка и населенных пунктов, находящихся в зоне газопровода с. Глебово -                                                            с. Погорелка - д.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Ларионово с отводом на д. Ясенево (бухта Коприно) (в том числе проектные работы) (Глебовское сельское поселение Рыбинского МР), в том числе задолженность за выполненные работы 2013 года</t>
    </r>
  </si>
  <si>
    <t>Газификация Заволжского района городского округа                                                                            г. Рыбинска, в том числе задолженность за выполненные работы 2013 года</t>
  </si>
  <si>
    <t>Берегоукрепление Рыбинского водохранилища в черте                                                         г. Мышкин (городское поселение Мышкин)</t>
  </si>
  <si>
    <t>Реконструкция здания пожарной части № 34 ГКУ ЯО "ОПС № 9", Некоузский МР, с. Новый Некоуз,                                                                                                        ул. Мелиораторов, д. 1</t>
  </si>
  <si>
    <t xml:space="preserve">Строительство объекта "Детский сад на 120 мест с инженерными коммуникациями, Ярославская область,                                                                 г. Тутаев, МКР-11 (пересечение ул. Комсомольской и                                                                                                                 ул. Терешковой)" </t>
  </si>
  <si>
    <t xml:space="preserve">Строительство объекта "Детский сад на 120 мест с инженерными коммуникациями, Ярославская область,                                                                 г. Тутаев, МКР-11 (пересечение ул. Комсомольской и                                                                    ул. Терешковой)" </t>
  </si>
  <si>
    <t>Реконструкция здания под размещение детского сада, городской округ г. Рыбинск, ул. Архитектурная, д. 4.                                                                                    2 этап - реконструкция здания путем строительства пристройки к существующему зданию (в том числе  кредиторская задолженность)</t>
  </si>
  <si>
    <t>Строительство здания детского комбината, пристройки на 120 мест, городской округ г. Рыбинск, ул. Молодежная,                       д. 7 (в том числе кредиторская задолженность)</t>
  </si>
  <si>
    <t>Строительство хирургического корпуса для ГУЗ ЯО "Областная клиническая онкологическая больница",                                                                  г. Ярославль (проектные работы)</t>
  </si>
  <si>
    <t xml:space="preserve">Строительство системы общепоселковой канализации в                                                                            п. Некрасовское (Некрасовское сельское поселение), в том числе задолженность за выполненные работы 2013 года  </t>
  </si>
  <si>
    <t xml:space="preserve">Субсидия на приобретение в муниципальную собственность объектов физической культуры и спорта 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</si>
  <si>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</si>
  <si>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01.2</t>
  </si>
  <si>
    <t xml:space="preserve">Приобретение жилья медицинским работникам государственных учреждений здравоохранения Ярославской области, не имеющим собственного жилья
</t>
  </si>
  <si>
    <t>11.4</t>
  </si>
  <si>
    <t>Приобретение спортивного зала, Ярославская область,                                                                     г. Переславль-Залесский, ул. Плещеевская, д. 22</t>
  </si>
  <si>
    <t>Реконструкция здания Дворца спорта МОАУД ДОД ДЮСШ "Полет" с инженерными коммуникациями в городском округе г. Рыбинск, ул. Волжская Набережная, д. 40</t>
  </si>
  <si>
    <t>Строительство поликлиники, Ростовский МР, г. Ростов,                                                                      ул. Октябрьская (в том числе проектные работы)</t>
  </si>
  <si>
    <t xml:space="preserve"> Промышленный парк "Гаврилов-Ям" с инженерными коммуникациями, Ярославская область, г. Гаврилов-Ям,                                                      ул. Комарова, д.1, городское поселение Гаврилов-Ям. Этапы 1,2</t>
  </si>
  <si>
    <t>Реконструкция сетей водопровода по ул. Первомайской в                                                            г. Любиме</t>
  </si>
  <si>
    <t>Строительство межпоселкового газопровода к с. Новое</t>
  </si>
  <si>
    <t>Строительство межпоселкового газопровода с. Большое Село - с. Дунилово, в том числе задолженность за выполненные работы 2013 года</t>
  </si>
  <si>
    <t>Строительство газопровода низкого давления в д. Судино (сельское поселение Ишня), в том числе задолженность за выполненные работы 2013 года</t>
  </si>
  <si>
    <t>Строительство газопровода до котельной с. Воржа, в том числе задолженность за выполненные работы 2013 года</t>
  </si>
  <si>
    <t>Строительство многофункционального  спортивного зала муниципального образовательного учреждения дополнительного образования детей Детско-юношенской спортивной школы "Спринт", г. Гаврилов-Ям, ул. Молодежная, д. 7</t>
  </si>
  <si>
    <t>Берегоукрепление левого берега р. Волги от кислородной станции до моста через ручей, г. Рыбинск, пос.Волжский, по набережной Космонавтов (1-й этап строительства - берегоукрепительные работы)</t>
  </si>
  <si>
    <t>Реконструкция  здания по адресу: г. Переславль-Залесский, пл. Народная, д. 8 для размещения городского культурно-досугового центра</t>
  </si>
  <si>
    <r>
      <t xml:space="preserve">Субсидия на  капитальное  строительство и реконструкцию объектов культурного назначения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</si>
  <si>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>Реконструкция мостового перехода через реку Чернавку на автомобильной дороге Некоуз – Родионово – пос. Октябрь,                                                                         км 0+200 в Некоузском МР Ярославской области</t>
  </si>
  <si>
    <t>Газопровод высокого и низкого давления в с. Андрианово</t>
  </si>
  <si>
    <t>Строительство водопровода - закольцовка от сетей г. Ростова до водовода к поселку городского типа Ишня,                                                                   2-й этап строительства (сельское поселение Ишня)</t>
  </si>
  <si>
    <t>Строительство водопроводного дюкера диаметром                                                                                300 мм через реку Волгу, г. Рыбинск, Волжская Набережная, д.10</t>
  </si>
  <si>
    <t>Реконструкция городских водозаборных сооружений на Рыбинском водохранилище, г. Рыбинск, Шекснинское шоссе, район городских водозаборных сооружений на Рыбинском водохранилище</t>
  </si>
  <si>
    <t>Газификация р.п. Бурмакино (сельское поселение Бурмакино)</t>
  </si>
  <si>
    <t xml:space="preserve"> Строительство газовых сетей к многоквартирным жилым домам по ул. Вокзальная, ул. Пушкина</t>
  </si>
  <si>
    <t>Строительство межпоселкового газопровода с. Шопша - д. Шалаево с ответвлением на ОКУ-3 и д. Коромыслово (1 этап газопровода с. Шопша - д. Шалаево - с. Ильинское - Урусово)</t>
  </si>
  <si>
    <t>Субсидия на реализацию мероприятий по строительству объектов коммунальной инфраструктуры</t>
  </si>
  <si>
    <r>
      <t xml:space="preserve">Областная целевая программа  "Развитие материально-технической базы общеобразовательных учреждений Ярославской области" </t>
    </r>
    <r>
      <rPr>
        <b/>
        <sz val="14"/>
        <color rgb="FFFF0000"/>
        <rFont val="Times New Roman"/>
        <family val="1"/>
        <charset val="204"/>
      </rPr>
      <t>на 2011 - 2014 годы</t>
    </r>
  </si>
  <si>
    <r>
      <t>Областная целевая программа  "Модернизация  профессионального образования в соответствии с приоритетными направлениями развития экономики Ярославской области"</t>
    </r>
    <r>
      <rPr>
        <b/>
        <sz val="14"/>
        <color rgb="FFFF0000"/>
        <rFont val="Times New Roman"/>
        <family val="1"/>
        <charset val="204"/>
      </rPr>
      <t xml:space="preserve"> на 2013 - 2015 годы</t>
    </r>
  </si>
  <si>
    <r>
      <t xml:space="preserve">Региональная целевая программа "Улучшение кадрового обеспечения государственных </t>
    </r>
    <r>
      <rPr>
        <b/>
        <sz val="14"/>
        <color rgb="FFFF0000"/>
        <rFont val="Times New Roman"/>
        <family val="1"/>
        <charset val="204"/>
      </rPr>
      <t xml:space="preserve">медицинских организаций </t>
    </r>
    <r>
      <rPr>
        <b/>
        <sz val="14"/>
        <rFont val="Times New Roman"/>
        <family val="1"/>
        <charset val="204"/>
      </rPr>
      <t xml:space="preserve">Ярославской области" </t>
    </r>
    <r>
      <rPr>
        <b/>
        <sz val="14"/>
        <color rgb="FFFF0000"/>
        <rFont val="Times New Roman"/>
        <family val="1"/>
        <charset val="204"/>
      </rPr>
      <t xml:space="preserve">на 2013 - 2017 годы </t>
    </r>
    <r>
      <rPr>
        <b/>
        <sz val="14"/>
        <rFont val="Times New Roman"/>
        <family val="1"/>
        <charset val="204"/>
      </rPr>
      <t xml:space="preserve">
</t>
    </r>
  </si>
  <si>
    <r>
      <t xml:space="preserve"> Областная целевая программа "Развитие материально-технической базы </t>
    </r>
    <r>
      <rPr>
        <b/>
        <sz val="14"/>
        <color rgb="FFFF0000"/>
        <rFont val="Times New Roman"/>
        <family val="1"/>
        <charset val="204"/>
      </rPr>
      <t>медицинских организаций</t>
    </r>
    <r>
      <rPr>
        <b/>
        <sz val="14"/>
        <rFont val="Times New Roman"/>
        <family val="1"/>
        <charset val="204"/>
      </rPr>
      <t xml:space="preserve"> Ярославской области" </t>
    </r>
    <r>
      <rPr>
        <b/>
        <sz val="14"/>
        <color rgb="FFFF0000"/>
        <rFont val="Times New Roman"/>
        <family val="1"/>
        <charset val="204"/>
      </rPr>
      <t>на 2009 - 2015 годы</t>
    </r>
  </si>
  <si>
    <r>
      <t xml:space="preserve">Региональная программа "Социальная поддержка пожилых граждан в Ярославской области" </t>
    </r>
    <r>
      <rPr>
        <b/>
        <sz val="14"/>
        <color rgb="FFFF0000"/>
        <rFont val="Times New Roman"/>
        <family val="1"/>
        <charset val="204"/>
      </rPr>
      <t>на 2011 - 2015 годы</t>
    </r>
  </si>
  <si>
    <r>
      <t>Региональная программа "Стимулирование развития жилищного строительства на территории Ярославской области"</t>
    </r>
    <r>
      <rPr>
        <b/>
        <sz val="14"/>
        <color rgb="FFFF0000"/>
        <rFont val="Times New Roman"/>
        <family val="1"/>
        <charset val="204"/>
      </rPr>
      <t xml:space="preserve"> на 2011 - 2020 годы </t>
    </r>
  </si>
  <si>
    <r>
      <t xml:space="preserve">Областная целевая программа "Повышение безопасности жизнедеятельности населения" </t>
    </r>
    <r>
      <rPr>
        <b/>
        <sz val="14"/>
        <color rgb="FFFF0000"/>
        <rFont val="Times New Roman"/>
        <family val="1"/>
        <charset val="204"/>
      </rPr>
      <t>на 2013 - 2015 годы</t>
    </r>
  </si>
  <si>
    <t>Региональная программа "Развитие водохозяйственного комплекса Ярославской области в 2013 - 2020 годах"</t>
  </si>
  <si>
    <r>
      <t>Областная целевая программа "Развитие материально-технической базы физической культуры и спорта Ярославской области"</t>
    </r>
    <r>
      <rPr>
        <b/>
        <sz val="14"/>
        <color rgb="FFFF0000"/>
        <rFont val="Times New Roman"/>
        <family val="1"/>
        <charset val="204"/>
      </rPr>
      <t xml:space="preserve"> на 2011 - 2016 годы</t>
    </r>
  </si>
  <si>
    <r>
      <t xml:space="preserve">Субсидия на приобретение оборудования для быстровозводимых физкультурно-оздоровительных комплексов, включая металлоконструкции и металлоизделия,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</si>
  <si>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r>
      <t xml:space="preserve">Субсидия на реализацию мероприятий по строительству и реконструкции спортивных объектов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</si>
  <si>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по строительству и реконструкции спортивных объектов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</si>
  <si>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r>
      <t xml:space="preserve">Областная целевая программа "Стимулирование инвестиционной деятельности в Ярославской области" </t>
    </r>
    <r>
      <rPr>
        <b/>
        <sz val="14"/>
        <color rgb="FFFF0000"/>
        <rFont val="Times New Roman"/>
        <family val="1"/>
        <charset val="204"/>
      </rPr>
      <t>на 2012 - 2014 годы</t>
    </r>
  </si>
  <si>
    <t>Областная целевая программа развития субъектов малого и среднего предпринимательства Ярославской области на 2013 - 2015 годы</t>
  </si>
  <si>
    <t>Областная целевая программа развития сети автомобильных дорог Ярославской области                                                                                  на 2010 - 2015 годы</t>
  </si>
  <si>
    <r>
      <t>Областная целевая программа "Устойчивое развитие сельских территорий Ярославской области"</t>
    </r>
    <r>
      <rPr>
        <b/>
        <sz val="14"/>
        <color rgb="FFFF0000"/>
        <rFont val="Times New Roman"/>
        <family val="1"/>
        <charset val="204"/>
      </rPr>
      <t xml:space="preserve"> на 2014 - 2020 годы</t>
    </r>
  </si>
  <si>
    <t>Строительство детского сада на 110 мест в г. Пошехонье, ул. Комсомольская, д. 39</t>
  </si>
  <si>
    <t>Строительство детского сада на 240 мест с объектами инженерной инфраструктуры в г. Данилове (в 35 м на север от д. 54 по ул. Ярославской)</t>
  </si>
  <si>
    <t>Строительство пристройки на 120 мест к детскому саду
№ 10, г. Рыбинск, ул. Герцена, д. 95а</t>
  </si>
  <si>
    <t>Строительство детского сада на 80 мест в пос. Искра Октября, ул. Молодежная, Рыбинский МР</t>
  </si>
  <si>
    <t>Строительство детского сада на 140 мест с инженерными коммуникациями в пос. Михайловском, Ярославский МР</t>
  </si>
  <si>
    <t>Строительство детского сада на 120 мест с инженерными коммуникациями в раб. пос. Петровское, ул. Солнечная, Ростовский МР</t>
  </si>
  <si>
    <t>Строительство детского сада на 220 мест с инженерными коммуникациями и сооружениями в г. Угличе, мкр. Мирный, у д. 14</t>
  </si>
  <si>
    <t>Строительство водопровода к пос. Зеленая Роща (Слободское сельское поселение)</t>
  </si>
  <si>
    <t xml:space="preserve">15.7                                      </t>
  </si>
  <si>
    <t>Строительство блочно-модульной газовой котельной с подключением к инженерным сетям в                                                                                                с. Татищев Погост (сельское поселение Семибратово)                                                                  (в том числе проектные работы)</t>
  </si>
  <si>
    <t>Строительство блочно-модульной газовой котельной с подключением к инженерным сетям в                                                                                             с. Хмельники (сельское поселение Петровское) (в том числе проектные работы)</t>
  </si>
  <si>
    <t>Строительство межпоселкового газопровода г. Данилов - п. Рощино - с. Покров</t>
  </si>
  <si>
    <t>Газификация р. п. Константиновский</t>
  </si>
  <si>
    <t>Строительство здания муниципальной  дошкольной образовательной   организации  с инженерными коммуникациями, г. Ярославль, Дзержинский район, Тутаевское шоссе (за д. 105), мкр. 12</t>
  </si>
  <si>
    <t xml:space="preserve">Строительство детского сада на 120 мест в                                                                              г. Ростове </t>
  </si>
  <si>
    <t>Реконструкция детского сада в г. Тутаеве, ул. Дементьева, д. 24</t>
  </si>
  <si>
    <t>Газификация д. Коленово и населенных пунктов, находящихся в зоне газопровода п. Петровское - д. Коленово - с. Караш - д. Итларь с отводом на с. Хмельники (в том числе проектные работы) (Петровское сельское поселение), в том числе задолженность за выполненные работы 2013 года</t>
  </si>
  <si>
    <r>
      <t>Областная цевая программа "Развитие туризма и отдыха в Ярославской области"</t>
    </r>
    <r>
      <rPr>
        <b/>
        <sz val="14"/>
        <color rgb="FFFF0000"/>
        <rFont val="Times New Roman"/>
        <family val="1"/>
        <charset val="204"/>
      </rPr>
      <t xml:space="preserve"> </t>
    </r>
  </si>
  <si>
    <t xml:space="preserve">Областная целевая программа "Комплексная программа модернизации и реформирования жилищно-коммунального хозяйства  Ярославской области"                                                                </t>
  </si>
  <si>
    <r>
      <t>Региональная программа "Развитие водоснабжения, водоотведения и очистки сточных вод Ярославской области"</t>
    </r>
    <r>
      <rPr>
        <b/>
        <sz val="14"/>
        <color rgb="FFFF0000"/>
        <rFont val="Times New Roman"/>
        <family val="1"/>
        <charset val="204"/>
      </rPr>
      <t xml:space="preserve"> </t>
    </r>
  </si>
  <si>
    <t xml:space="preserve">Областная целевая программа "Комплексный инвестиционный план модернизации городского поселения Ростов" </t>
  </si>
  <si>
    <t>Региональная адресная программа по переселению граждан из аварийного жилищного фонда Ярославской  области на 2013 - 2017 годы</t>
  </si>
  <si>
    <t>Наружные сети канализации для жилых домов № 11,15,17 по ул. Юбилейной, жилого дома № 10 по пер. Библиотечному и жилого дома № 24 по ул. Кооперативной, с. Новый Некоуз (Некоузское сельское поселение)</t>
  </si>
  <si>
    <t>Строительство комплексной станции очистки воды в                                                                      дер. Горки (Рязанцевское сельское поселение)</t>
  </si>
  <si>
    <t>ВСЕГО</t>
  </si>
  <si>
    <t>2014 год
(руб.)</t>
  </si>
  <si>
    <t xml:space="preserve">Номер госпрограммы, подпрограммы                                                         </t>
  </si>
  <si>
    <t>Наименование госпрограммы, подпрограммы, объекта</t>
  </si>
  <si>
    <t xml:space="preserve">Строительство и реконструкция объектов культурного назначения </t>
  </si>
  <si>
    <t>Строительство водопровода - закольцовка от сетей г. Ростова до водовода к поселку городского типа Ишня, 1-й этап строительства (сельское поселение Ишня)</t>
  </si>
  <si>
    <t>Строительство здания муниципальной  дошкольной образовательной   организации с инженерными коммуникациями, г. Ярославль, Заволжский район,               ул. Красноборская, у д. 37</t>
  </si>
  <si>
    <t>Строительство здания муниципальной  дошкольной образовательной   организации   с инженерными коммуникациями, г. Ярославль, Заволжский район,                ул. Папанина (в районе д. 6, корп. 2)</t>
  </si>
  <si>
    <t>Строительство здания муниципальной  дошкольной образовательной   организации с инженерными коммуникациями, г. Ярославль, Фрунзенский район,          ул. Академика Колмогорова (в районе д. 10, корп. 2 )</t>
  </si>
  <si>
    <r>
      <t>Реконструкция водозаборных очистных сооружений со строительством насосной станции, станции очистки водопроводной воды производительностью                                                                                                        1,5 тыс. м</t>
    </r>
    <r>
      <rPr>
        <vertAlign val="superscript"/>
        <sz val="14"/>
        <rFont val="Times New Roman"/>
        <family val="1"/>
        <charset val="204"/>
      </rPr>
      <t>3</t>
    </r>
    <r>
      <rPr>
        <sz val="14"/>
        <rFont val="Times New Roman"/>
        <family val="1"/>
        <charset val="204"/>
      </rPr>
      <t>/сут., п. Семибратово (сельское поселение Семибратово)</t>
    </r>
  </si>
  <si>
    <t>Строительство детского сада на 120 мест с бассейном с инженерными коммуникациями, г. Рыбинск,                                                                                                                       ул. Моторостроителей, 33</t>
  </si>
  <si>
    <t>Строительство здания муниципальной  дошкольной образовательной   организации  с инженерными коммуникациями, г. Ярославль, Дзержинский район,              ул. Строителей, за д. 17</t>
  </si>
  <si>
    <t>Строительство здания  муниципальной  дошкольной образовательной   организации   с инженерными коммуникациями, г. Ярославль, Фрунзенский район,                 ул. Чернопрудная (у д. 12, корп. 2)</t>
  </si>
  <si>
    <t>Строительство сетей водоснабжения и хозяйственно-бытовой канализации в Ярославской области в городском поселении Ростов. 2 этап. Сети хозяйственно-бытовой канализации по ул. Переславской, ул. Урицкого и                                              ул. Московское шоссе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</si>
</sst>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67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 Cyr"/>
      <charset val="204"/>
    </font>
    <font>
      <b/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</cellStyleXfs>
  <cellXfs count="530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59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 wrapText="1"/>
    </xf>
    <xf numFmtId="3" fontId="43" fillId="0" borderId="1" xfId="0" applyNumberFormat="1" applyFont="1" applyFill="1" applyBorder="1" applyAlignment="1">
      <alignment vertical="top"/>
    </xf>
    <xf numFmtId="49" fontId="43" fillId="0" borderId="1" xfId="1" applyNumberFormat="1" applyFont="1" applyFill="1" applyBorder="1" applyAlignment="1">
      <alignment horizontal="left" vertical="top" wrapText="1"/>
    </xf>
    <xf numFmtId="3" fontId="43" fillId="0" borderId="1" xfId="3" applyNumberFormat="1" applyFont="1" applyFill="1" applyBorder="1" applyAlignment="1">
      <alignment vertical="top"/>
    </xf>
    <xf numFmtId="49" fontId="20" fillId="0" borderId="1" xfId="1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0" fontId="60" fillId="0" borderId="1" xfId="4" applyNumberFormat="1" applyFont="1" applyFill="1" applyBorder="1" applyAlignment="1" applyProtection="1">
      <alignment vertical="top" wrapText="1"/>
      <protection hidden="1"/>
    </xf>
    <xf numFmtId="3" fontId="60" fillId="0" borderId="1" xfId="0" applyNumberFormat="1" applyFont="1" applyFill="1" applyBorder="1" applyAlignment="1">
      <alignment horizontal="right" vertical="top"/>
    </xf>
    <xf numFmtId="0" fontId="43" fillId="0" borderId="1" xfId="4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13" xfId="0" applyFont="1" applyFill="1" applyBorder="1" applyAlignment="1">
      <alignment horizontal="left" vertical="top" wrapText="1"/>
    </xf>
    <xf numFmtId="49" fontId="60" fillId="0" borderId="1" xfId="0" applyNumberFormat="1" applyFont="1" applyFill="1" applyBorder="1" applyAlignment="1">
      <alignment horizontal="left" vertical="top" wrapText="1"/>
    </xf>
    <xf numFmtId="3" fontId="60" fillId="0" borderId="1" xfId="3" applyNumberFormat="1" applyFont="1" applyFill="1" applyBorder="1" applyAlignment="1">
      <alignment vertical="top"/>
    </xf>
    <xf numFmtId="0" fontId="43" fillId="0" borderId="1" xfId="2" applyFont="1" applyFill="1" applyBorder="1" applyAlignment="1">
      <alignment horizontal="left" vertical="top" wrapText="1"/>
    </xf>
    <xf numFmtId="0" fontId="20" fillId="0" borderId="1" xfId="2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horizontal="left" vertical="top" wrapText="1"/>
    </xf>
    <xf numFmtId="3" fontId="43" fillId="0" borderId="1" xfId="3" applyNumberFormat="1" applyFont="1" applyFill="1" applyBorder="1" applyAlignment="1">
      <alignment vertical="top" wrapText="1"/>
    </xf>
    <xf numFmtId="0" fontId="61" fillId="0" borderId="1" xfId="0" applyFont="1" applyFill="1" applyBorder="1" applyAlignment="1">
      <alignment horizontal="left" vertical="top" wrapText="1"/>
    </xf>
    <xf numFmtId="3" fontId="61" fillId="0" borderId="1" xfId="3" applyNumberFormat="1" applyFont="1" applyFill="1" applyBorder="1" applyAlignment="1">
      <alignment vertical="top" wrapText="1"/>
    </xf>
    <xf numFmtId="3" fontId="61" fillId="0" borderId="1" xfId="0" applyNumberFormat="1" applyFont="1" applyFill="1" applyBorder="1" applyAlignment="1">
      <alignment horizontal="right" vertical="top"/>
    </xf>
    <xf numFmtId="49" fontId="60" fillId="0" borderId="1" xfId="1" applyNumberFormat="1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/>
    </xf>
    <xf numFmtId="0" fontId="43" fillId="0" borderId="1" xfId="0" applyFont="1" applyFill="1" applyBorder="1" applyAlignment="1">
      <alignment horizontal="left" vertical="top"/>
    </xf>
    <xf numFmtId="2" fontId="20" fillId="0" borderId="1" xfId="0" applyNumberFormat="1" applyFont="1" applyFill="1" applyBorder="1" applyAlignment="1">
      <alignment horizontal="left" vertical="top" wrapText="1"/>
    </xf>
    <xf numFmtId="3" fontId="20" fillId="0" borderId="1" xfId="3" applyNumberFormat="1" applyFont="1" applyFill="1" applyBorder="1" applyAlignment="1">
      <alignment vertical="top" wrapText="1"/>
    </xf>
    <xf numFmtId="3" fontId="61" fillId="0" borderId="1" xfId="0" applyNumberFormat="1" applyFont="1" applyFill="1" applyBorder="1" applyAlignment="1">
      <alignment vertical="top"/>
    </xf>
    <xf numFmtId="2" fontId="43" fillId="0" borderId="1" xfId="0" applyNumberFormat="1" applyFont="1" applyFill="1" applyBorder="1" applyAlignment="1">
      <alignment horizontal="left" vertical="top" wrapText="1"/>
    </xf>
    <xf numFmtId="49" fontId="61" fillId="0" borderId="1" xfId="0" applyNumberFormat="1" applyFont="1" applyFill="1" applyBorder="1" applyAlignment="1">
      <alignment vertical="top" wrapText="1"/>
    </xf>
    <xf numFmtId="0" fontId="20" fillId="0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horizontal="right" vertical="top"/>
    </xf>
    <xf numFmtId="49" fontId="20" fillId="0" borderId="0" xfId="0" applyNumberFormat="1" applyFont="1" applyFill="1" applyAlignment="1">
      <alignment vertical="top"/>
    </xf>
    <xf numFmtId="3" fontId="20" fillId="0" borderId="1" xfId="0" applyNumberFormat="1" applyFont="1" applyFill="1" applyBorder="1" applyAlignment="1">
      <alignment vertical="top"/>
    </xf>
    <xf numFmtId="3" fontId="20" fillId="0" borderId="11" xfId="0" applyNumberFormat="1" applyFont="1" applyFill="1" applyBorder="1" applyAlignment="1">
      <alignment horizontal="right" vertical="top"/>
    </xf>
    <xf numFmtId="3" fontId="43" fillId="0" borderId="11" xfId="0" applyNumberFormat="1" applyFont="1" applyFill="1" applyBorder="1" applyAlignment="1">
      <alignment horizontal="right" vertical="top"/>
    </xf>
    <xf numFmtId="0" fontId="60" fillId="0" borderId="1" xfId="2" applyFont="1" applyFill="1" applyBorder="1" applyAlignment="1">
      <alignment horizontal="left" vertical="top" wrapText="1"/>
    </xf>
    <xf numFmtId="49" fontId="61" fillId="0" borderId="1" xfId="1" applyNumberFormat="1" applyFont="1" applyFill="1" applyBorder="1" applyAlignment="1">
      <alignment horizontal="left" vertical="top" wrapText="1"/>
    </xf>
    <xf numFmtId="0" fontId="43" fillId="0" borderId="0" xfId="0" applyFont="1" applyFill="1" applyAlignment="1">
      <alignment vertical="top"/>
    </xf>
    <xf numFmtId="3" fontId="43" fillId="0" borderId="2" xfId="0" applyNumberFormat="1" applyFont="1" applyFill="1" applyBorder="1" applyAlignment="1">
      <alignment vertical="top"/>
    </xf>
    <xf numFmtId="3" fontId="61" fillId="0" borderId="1" xfId="3" applyNumberFormat="1" applyFont="1" applyFill="1" applyBorder="1" applyAlignment="1">
      <alignment vertical="top"/>
    </xf>
    <xf numFmtId="3" fontId="20" fillId="0" borderId="4" xfId="0" applyNumberFormat="1" applyFont="1" applyFill="1" applyBorder="1" applyAlignment="1">
      <alignment vertical="top"/>
    </xf>
    <xf numFmtId="3" fontId="61" fillId="0" borderId="10" xfId="0" applyNumberFormat="1" applyFont="1" applyFill="1" applyBorder="1" applyAlignment="1">
      <alignment vertical="top"/>
    </xf>
    <xf numFmtId="0" fontId="61" fillId="0" borderId="0" xfId="0" applyFont="1" applyFill="1" applyAlignment="1">
      <alignment vertical="top"/>
    </xf>
    <xf numFmtId="3" fontId="20" fillId="0" borderId="15" xfId="0" applyNumberFormat="1" applyFont="1" applyFill="1" applyBorder="1" applyAlignment="1">
      <alignment vertical="top"/>
    </xf>
    <xf numFmtId="3" fontId="20" fillId="0" borderId="8" xfId="0" applyNumberFormat="1" applyFont="1" applyFill="1" applyBorder="1" applyAlignment="1">
      <alignment vertical="top"/>
    </xf>
    <xf numFmtId="3" fontId="61" fillId="0" borderId="2" xfId="0" applyNumberFormat="1" applyFont="1" applyFill="1" applyBorder="1" applyAlignment="1">
      <alignment vertical="top"/>
    </xf>
    <xf numFmtId="3" fontId="20" fillId="0" borderId="3" xfId="0" applyNumberFormat="1" applyFont="1" applyFill="1" applyBorder="1" applyAlignment="1">
      <alignment vertical="top"/>
    </xf>
    <xf numFmtId="0" fontId="43" fillId="0" borderId="1" xfId="0" applyNumberFormat="1" applyFont="1" applyFill="1" applyBorder="1" applyAlignment="1">
      <alignment horizontal="left" vertical="top" wrapText="1"/>
    </xf>
    <xf numFmtId="0" fontId="62" fillId="0" borderId="1" xfId="0" applyNumberFormat="1" applyFont="1" applyFill="1" applyBorder="1" applyAlignment="1">
      <alignment horizontal="left" vertical="top" wrapText="1"/>
    </xf>
    <xf numFmtId="0" fontId="43" fillId="0" borderId="13" xfId="0" applyNumberFormat="1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vertical="top" wrapText="1"/>
    </xf>
    <xf numFmtId="4" fontId="61" fillId="0" borderId="1" xfId="0" applyNumberFormat="1" applyFont="1" applyFill="1" applyBorder="1" applyAlignment="1">
      <alignment horizontal="right" vertical="top"/>
    </xf>
    <xf numFmtId="3" fontId="60" fillId="0" borderId="1" xfId="3" applyNumberFormat="1" applyFont="1" applyFill="1" applyBorder="1" applyAlignment="1">
      <alignment vertical="top" wrapText="1"/>
    </xf>
    <xf numFmtId="3" fontId="20" fillId="0" borderId="0" xfId="0" applyNumberFormat="1" applyFont="1" applyFill="1" applyAlignment="1">
      <alignment vertical="top"/>
    </xf>
    <xf numFmtId="3" fontId="20" fillId="0" borderId="0" xfId="0" applyNumberFormat="1" applyFont="1" applyFill="1" applyBorder="1" applyAlignment="1">
      <alignment vertical="top"/>
    </xf>
    <xf numFmtId="0" fontId="20" fillId="0" borderId="13" xfId="0" applyFont="1" applyFill="1" applyBorder="1" applyAlignment="1">
      <alignment vertical="top" wrapText="1"/>
    </xf>
    <xf numFmtId="49" fontId="20" fillId="0" borderId="0" xfId="0" applyNumberFormat="1" applyFont="1" applyFill="1" applyBorder="1" applyAlignment="1">
      <alignment horizontal="right" vertical="center"/>
    </xf>
    <xf numFmtId="3" fontId="61" fillId="0" borderId="11" xfId="0" applyNumberFormat="1" applyFont="1" applyFill="1" applyBorder="1" applyAlignment="1">
      <alignment horizontal="right" vertical="top"/>
    </xf>
    <xf numFmtId="3" fontId="61" fillId="0" borderId="5" xfId="0" applyNumberFormat="1" applyFont="1" applyFill="1" applyBorder="1" applyAlignment="1">
      <alignment horizontal="right" vertical="top"/>
    </xf>
    <xf numFmtId="3" fontId="61" fillId="0" borderId="2" xfId="0" applyNumberFormat="1" applyFont="1" applyFill="1" applyBorder="1" applyAlignment="1">
      <alignment horizontal="right" vertical="top"/>
    </xf>
    <xf numFmtId="3" fontId="40" fillId="0" borderId="1" xfId="0" applyNumberFormat="1" applyFont="1" applyFill="1" applyBorder="1" applyAlignment="1">
      <alignment horizontal="center" vertical="top" wrapText="1"/>
    </xf>
    <xf numFmtId="0" fontId="40" fillId="0" borderId="0" xfId="0" applyFont="1" applyFill="1" applyAlignment="1">
      <alignment vertical="top"/>
    </xf>
    <xf numFmtId="0" fontId="61" fillId="0" borderId="2" xfId="0" applyFont="1" applyFill="1" applyBorder="1" applyAlignment="1">
      <alignment vertical="top" wrapText="1"/>
    </xf>
    <xf numFmtId="49" fontId="43" fillId="0" borderId="0" xfId="0" applyNumberFormat="1" applyFont="1" applyFill="1" applyBorder="1" applyAlignment="1">
      <alignment horizontal="center" vertical="top" wrapText="1"/>
    </xf>
    <xf numFmtId="49" fontId="60" fillId="0" borderId="1" xfId="0" applyNumberFormat="1" applyFont="1" applyFill="1" applyBorder="1" applyAlignment="1">
      <alignment horizontal="center" vertical="top" wrapText="1"/>
    </xf>
    <xf numFmtId="49" fontId="43" fillId="0" borderId="1" xfId="0" applyNumberFormat="1" applyFont="1" applyFill="1" applyBorder="1" applyAlignment="1">
      <alignment horizontal="center" vertical="top" wrapText="1"/>
    </xf>
    <xf numFmtId="49" fontId="61" fillId="0" borderId="1" xfId="0" applyNumberFormat="1" applyFont="1" applyFill="1" applyBorder="1" applyAlignment="1">
      <alignment horizontal="center" vertical="top" wrapText="1"/>
    </xf>
    <xf numFmtId="0" fontId="60" fillId="0" borderId="1" xfId="0" applyNumberFormat="1" applyFont="1" applyFill="1" applyBorder="1" applyAlignment="1">
      <alignment horizontal="center" vertical="top" wrapText="1"/>
    </xf>
    <xf numFmtId="49" fontId="43" fillId="0" borderId="13" xfId="0" applyNumberFormat="1" applyFont="1" applyFill="1" applyBorder="1" applyAlignment="1">
      <alignment horizontal="center" vertical="top" wrapText="1"/>
    </xf>
    <xf numFmtId="49" fontId="60" fillId="0" borderId="13" xfId="0" applyNumberFormat="1" applyFont="1" applyFill="1" applyBorder="1" applyAlignment="1">
      <alignment horizontal="center" vertical="top" wrapText="1"/>
    </xf>
    <xf numFmtId="49" fontId="43" fillId="0" borderId="0" xfId="0" applyNumberFormat="1" applyFont="1" applyFill="1" applyAlignment="1">
      <alignment horizontal="center" vertical="top" wrapText="1"/>
    </xf>
    <xf numFmtId="3" fontId="61" fillId="0" borderId="1" xfId="0" applyNumberFormat="1" applyFont="1" applyFill="1" applyBorder="1" applyAlignment="1">
      <alignment horizontal="right" vertical="top" wrapText="1"/>
    </xf>
    <xf numFmtId="3" fontId="43" fillId="0" borderId="1" xfId="0" applyNumberFormat="1" applyFont="1" applyFill="1" applyBorder="1" applyAlignment="1">
      <alignment horizontal="right" vertical="top" wrapText="1"/>
    </xf>
    <xf numFmtId="3" fontId="64" fillId="0" borderId="1" xfId="0" applyNumberFormat="1" applyFont="1" applyFill="1" applyBorder="1" applyAlignment="1">
      <alignment horizontal="right" vertical="top"/>
    </xf>
    <xf numFmtId="49" fontId="64" fillId="0" borderId="1" xfId="0" applyNumberFormat="1" applyFont="1" applyFill="1" applyBorder="1" applyAlignment="1">
      <alignment horizontal="center" vertical="top" wrapText="1"/>
    </xf>
    <xf numFmtId="0" fontId="42" fillId="0" borderId="0" xfId="0" applyFont="1" applyFill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center" vertical="top" wrapText="1"/>
    </xf>
    <xf numFmtId="0" fontId="41" fillId="0" borderId="0" xfId="0" applyFont="1" applyFill="1" applyAlignment="1">
      <alignment horizontal="left" vertical="top" wrapText="1"/>
    </xf>
    <xf numFmtId="0" fontId="50" fillId="0" borderId="0" xfId="0" applyFont="1" applyFill="1" applyAlignment="1">
      <alignment horizontal="left" vertical="top" wrapText="1"/>
    </xf>
    <xf numFmtId="49" fontId="20" fillId="0" borderId="0" xfId="0" applyNumberFormat="1" applyFont="1" applyFill="1" applyBorder="1" applyAlignment="1">
      <alignment horizontal="left" vertical="top" wrapText="1"/>
    </xf>
    <xf numFmtId="3" fontId="61" fillId="9" borderId="15" xfId="0" applyNumberFormat="1" applyFont="1" applyFill="1" applyBorder="1" applyAlignment="1">
      <alignment vertical="top"/>
    </xf>
    <xf numFmtId="3" fontId="20" fillId="9" borderId="3" xfId="0" applyNumberFormat="1" applyFont="1" applyFill="1" applyBorder="1" applyAlignment="1">
      <alignment vertical="top"/>
    </xf>
    <xf numFmtId="3" fontId="20" fillId="9" borderId="15" xfId="0" applyNumberFormat="1" applyFont="1" applyFill="1" applyBorder="1" applyAlignment="1">
      <alignment vertical="top"/>
    </xf>
    <xf numFmtId="3" fontId="20" fillId="9" borderId="8" xfId="0" applyNumberFormat="1" applyFont="1" applyFill="1" applyBorder="1" applyAlignment="1">
      <alignment vertical="top"/>
    </xf>
    <xf numFmtId="3" fontId="61" fillId="9" borderId="2" xfId="0" applyNumberFormat="1" applyFont="1" applyFill="1" applyBorder="1" applyAlignment="1">
      <alignment vertical="top"/>
    </xf>
    <xf numFmtId="3" fontId="20" fillId="9" borderId="4" xfId="0" applyNumberFormat="1" applyFont="1" applyFill="1" applyBorder="1" applyAlignment="1">
      <alignment vertical="top"/>
    </xf>
    <xf numFmtId="0" fontId="65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vertical="top" wrapText="1"/>
    </xf>
    <xf numFmtId="49" fontId="60" fillId="0" borderId="1" xfId="0" applyNumberFormat="1" applyFont="1" applyFill="1" applyBorder="1" applyAlignment="1">
      <alignment vertical="top" wrapText="1"/>
    </xf>
    <xf numFmtId="3" fontId="60" fillId="0" borderId="1" xfId="0" applyNumberFormat="1" applyFont="1" applyFill="1" applyBorder="1" applyAlignment="1">
      <alignment horizontal="right" vertical="top" wrapText="1"/>
    </xf>
    <xf numFmtId="3" fontId="41" fillId="0" borderId="1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top" wrapText="1"/>
    </xf>
    <xf numFmtId="49" fontId="41" fillId="0" borderId="1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2" fillId="0" borderId="15" xfId="0" applyFont="1" applyFill="1" applyBorder="1" applyAlignment="1">
      <alignment horizontal="center" vertical="top" wrapText="1"/>
    </xf>
    <xf numFmtId="49" fontId="61" fillId="0" borderId="10" xfId="0" applyNumberFormat="1" applyFont="1" applyFill="1" applyBorder="1" applyAlignment="1">
      <alignment horizontal="left" vertical="top" wrapText="1"/>
    </xf>
    <xf numFmtId="49" fontId="61" fillId="0" borderId="5" xfId="0" applyNumberFormat="1" applyFont="1" applyFill="1" applyBorder="1" applyAlignment="1">
      <alignment horizontal="left" vertical="top" wrapText="1"/>
    </xf>
    <xf numFmtId="49" fontId="20" fillId="0" borderId="15" xfId="0" applyNumberFormat="1" applyFont="1" applyFill="1" applyBorder="1" applyAlignment="1">
      <alignment horizontal="left" vertical="top" wrapText="1"/>
    </xf>
    <xf numFmtId="49" fontId="20" fillId="0" borderId="6" xfId="0" applyNumberFormat="1" applyFont="1" applyFill="1" applyBorder="1" applyAlignment="1">
      <alignment horizontal="left" vertical="top" wrapText="1"/>
    </xf>
    <xf numFmtId="0" fontId="43" fillId="0" borderId="0" xfId="0" applyNumberFormat="1" applyFont="1" applyFill="1" applyBorder="1" applyAlignment="1">
      <alignment horizontal="center" vertical="top" wrapText="1"/>
    </xf>
    <xf numFmtId="49" fontId="20" fillId="0" borderId="8" xfId="0" applyNumberFormat="1" applyFont="1" applyFill="1" applyBorder="1" applyAlignment="1">
      <alignment horizontal="left" vertical="top" wrapText="1"/>
    </xf>
    <xf numFmtId="49" fontId="20" fillId="0" borderId="7" xfId="0" applyNumberFormat="1" applyFont="1" applyFill="1" applyBorder="1" applyAlignment="1">
      <alignment horizontal="left" vertical="top" wrapText="1"/>
    </xf>
    <xf numFmtId="49" fontId="61" fillId="0" borderId="12" xfId="0" applyNumberFormat="1" applyFont="1" applyFill="1" applyBorder="1" applyAlignment="1">
      <alignment horizontal="left" vertical="top" wrapText="1"/>
    </xf>
    <xf numFmtId="49" fontId="43" fillId="0" borderId="13" xfId="0" applyNumberFormat="1" applyFont="1" applyFill="1" applyBorder="1" applyAlignment="1">
      <alignment horizontal="left" vertical="top"/>
    </xf>
    <xf numFmtId="49" fontId="43" fillId="0" borderId="11" xfId="0" applyNumberFormat="1" applyFont="1" applyFill="1" applyBorder="1" applyAlignment="1">
      <alignment horizontal="left" vertical="top"/>
    </xf>
    <xf numFmtId="49" fontId="20" fillId="0" borderId="0" xfId="0" applyNumberFormat="1" applyFont="1" applyFill="1" applyBorder="1" applyAlignment="1">
      <alignment horizontal="left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461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96" t="s">
        <v>175</v>
      </c>
      <c r="C6" s="496"/>
      <c r="D6" s="496"/>
    </row>
    <row r="7" spans="1:5" s="9" customFormat="1" ht="15.75" customHeight="1" x14ac:dyDescent="0.3">
      <c r="A7" s="325"/>
      <c r="B7" s="10" t="s">
        <v>239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368</v>
      </c>
      <c r="C9" s="105" t="s">
        <v>240</v>
      </c>
      <c r="D9" s="371" t="s">
        <v>569</v>
      </c>
      <c r="E9" s="82"/>
    </row>
    <row r="10" spans="1:5" s="12" customFormat="1" ht="57" customHeight="1" x14ac:dyDescent="0.2">
      <c r="A10" s="327">
        <v>1</v>
      </c>
      <c r="B10" s="29" t="s">
        <v>405</v>
      </c>
      <c r="C10" s="107" t="s">
        <v>241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495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242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244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369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540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369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413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528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494">
        <v>7</v>
      </c>
      <c r="B28" s="94" t="s">
        <v>6</v>
      </c>
      <c r="C28" s="108" t="s">
        <v>243</v>
      </c>
      <c r="D28" s="275">
        <f>SUM(D29)</f>
        <v>17240</v>
      </c>
      <c r="E28" s="85"/>
    </row>
    <row r="29" spans="1:5" s="16" customFormat="1" ht="74.25" customHeight="1" x14ac:dyDescent="0.2">
      <c r="A29" s="495"/>
      <c r="B29" s="93" t="s">
        <v>16</v>
      </c>
      <c r="C29" s="179" t="s">
        <v>243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614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625</v>
      </c>
      <c r="C35" s="116" t="s">
        <v>594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626</v>
      </c>
      <c r="C36" s="108" t="s">
        <v>243</v>
      </c>
      <c r="D36" s="275" t="e">
        <f>'АИП 2014г(уточ.сентября)'!#REF!</f>
        <v>#REF!</v>
      </c>
      <c r="E36" s="85"/>
    </row>
    <row r="37" spans="1:6" s="16" customFormat="1" ht="75" customHeight="1" x14ac:dyDescent="0.2">
      <c r="A37" s="329">
        <v>12</v>
      </c>
      <c r="B37" s="94" t="s">
        <v>582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567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424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425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495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540</v>
      </c>
      <c r="C43" s="116"/>
      <c r="D43" s="374" t="e">
        <f>'АИП 2014г(уточ.сентября)'!#REF!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426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495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540</v>
      </c>
      <c r="C49" s="112"/>
      <c r="D49" s="373" t="e">
        <f>'АИП 2014г(уточ.сентября)'!#REF!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495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568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511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427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495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414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642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395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414</v>
      </c>
      <c r="C63" s="116"/>
      <c r="D63" s="374" t="e">
        <f>'АИП 2014г(уточ.сентября)'!#REF!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643</v>
      </c>
      <c r="C64" s="116" t="s">
        <v>595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644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645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540</v>
      </c>
      <c r="C71" s="169"/>
      <c r="D71" s="374" t="e">
        <f>'АИП 2014г(уточ.сентября)'!#REF!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530</v>
      </c>
      <c r="C74" s="109" t="s">
        <v>137</v>
      </c>
      <c r="D74" s="378" t="e">
        <f>'АИП 2014г(уточ.сентября)'!#REF!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411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369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411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412</v>
      </c>
      <c r="D84" s="321">
        <v>30000</v>
      </c>
    </row>
    <row r="85" spans="1:5" ht="37.5" customHeight="1" x14ac:dyDescent="0.2">
      <c r="A85" s="180">
        <v>32</v>
      </c>
      <c r="B85" s="181" t="s">
        <v>587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441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494</v>
      </c>
      <c r="C87" s="165" t="s">
        <v>412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524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523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522</v>
      </c>
      <c r="C91" s="353" t="s">
        <v>412</v>
      </c>
      <c r="D91" s="361">
        <v>10000</v>
      </c>
    </row>
    <row r="92" spans="1:5" x14ac:dyDescent="0.2">
      <c r="A92" s="345">
        <v>39</v>
      </c>
      <c r="B92" s="352" t="s">
        <v>521</v>
      </c>
      <c r="C92" s="353" t="s">
        <v>412</v>
      </c>
      <c r="D92" s="361">
        <v>56000</v>
      </c>
    </row>
    <row r="93" spans="1:5" ht="57.95" customHeight="1" x14ac:dyDescent="0.2">
      <c r="A93" s="345">
        <v>40</v>
      </c>
      <c r="B93" s="352" t="s">
        <v>520</v>
      </c>
      <c r="C93" s="353" t="s">
        <v>412</v>
      </c>
      <c r="D93" s="361">
        <v>3300</v>
      </c>
    </row>
    <row r="94" spans="1:5" ht="76.5" customHeight="1" x14ac:dyDescent="0.2">
      <c r="A94" s="345">
        <v>41</v>
      </c>
      <c r="B94" s="354" t="s">
        <v>544</v>
      </c>
      <c r="C94" s="355" t="s">
        <v>412</v>
      </c>
      <c r="D94" s="379">
        <v>10255</v>
      </c>
    </row>
    <row r="95" spans="1:5" ht="39.950000000000003" customHeight="1" x14ac:dyDescent="0.2">
      <c r="A95" s="345">
        <v>42</v>
      </c>
      <c r="B95" s="352" t="s">
        <v>542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588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541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543</v>
      </c>
      <c r="C100" s="353" t="s">
        <v>571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529</v>
      </c>
      <c r="C103" s="353" t="s">
        <v>412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554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96" t="str">
        <f>ПРИЛОЖЕНИЕ!B6</f>
        <v>Перечень областных целевых программ на 2007 год</v>
      </c>
      <c r="B1" s="496"/>
      <c r="C1" s="496"/>
    </row>
    <row r="2" spans="1:4" ht="24" customHeight="1" x14ac:dyDescent="0.2">
      <c r="A2" s="500" t="str">
        <f>ПРИЛОЖЕНИЕ!B7</f>
        <v>(в рамках финансирования по соответствующим разделам областного бюджета)</v>
      </c>
      <c r="B2" s="500"/>
      <c r="C2" s="500"/>
    </row>
    <row r="3" spans="1:4" ht="59.25" customHeight="1" x14ac:dyDescent="0.2">
      <c r="A3" s="501" t="s">
        <v>526</v>
      </c>
      <c r="B3" s="501"/>
      <c r="C3" s="501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429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429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429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429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628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629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252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253</v>
      </c>
      <c r="B21" s="33" t="e">
        <f>ПРИЛОЖЕНИЕ!#REF!</f>
        <v>#REF!</v>
      </c>
      <c r="C21" s="30" t="e">
        <f>ПРИЛОЖЕНИЕ!#REF!</f>
        <v>#REF!</v>
      </c>
      <c r="D21" s="14" t="s">
        <v>275</v>
      </c>
    </row>
    <row r="22" spans="1:4" ht="41.25" customHeight="1" x14ac:dyDescent="0.2">
      <c r="A22" s="33" t="s">
        <v>254</v>
      </c>
      <c r="B22" s="33" t="e">
        <f>ПРИЛОЖЕНИЕ!#REF!</f>
        <v>#REF!</v>
      </c>
      <c r="C22" s="30" t="e">
        <f>ПРИЛОЖЕНИЕ!#REF!</f>
        <v>#REF!</v>
      </c>
      <c r="D22" s="14" t="s">
        <v>275</v>
      </c>
    </row>
    <row r="23" spans="1:4" ht="54.75" customHeight="1" x14ac:dyDescent="0.2">
      <c r="A23" s="33" t="s">
        <v>255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256</v>
      </c>
      <c r="B24" s="33" t="e">
        <f>ПРИЛОЖЕНИЕ!#REF!</f>
        <v>#REF!</v>
      </c>
      <c r="C24" s="30" t="e">
        <f>ПРИЛОЖЕНИЕ!#REF!</f>
        <v>#REF!</v>
      </c>
      <c r="D24" s="14" t="s">
        <v>275</v>
      </c>
    </row>
    <row r="25" spans="1:4" ht="54.75" customHeight="1" x14ac:dyDescent="0.2">
      <c r="A25" s="33" t="s">
        <v>257</v>
      </c>
      <c r="B25" s="33" t="e">
        <f>ПРИЛОЖЕНИЕ!#REF!</f>
        <v>#REF!</v>
      </c>
      <c r="C25" s="30" t="e">
        <f>ПРИЛОЖЕНИЕ!#REF!</f>
        <v>#REF!</v>
      </c>
      <c r="D25" s="88" t="s">
        <v>429</v>
      </c>
    </row>
    <row r="26" spans="1:4" ht="44.25" customHeight="1" x14ac:dyDescent="0.2">
      <c r="A26" s="497" t="s">
        <v>527</v>
      </c>
      <c r="B26" s="498"/>
      <c r="C26" s="499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275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275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97" t="s">
        <v>428</v>
      </c>
      <c r="B40" s="498"/>
      <c r="C40" s="499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275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275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275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275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275</v>
      </c>
    </row>
    <row r="55" spans="1:4" ht="56.25" customHeight="1" x14ac:dyDescent="0.2">
      <c r="A55" s="33" t="s">
        <v>628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629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252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253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254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255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256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257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258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259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260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261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262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263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264</v>
      </c>
      <c r="B69" s="33" t="e">
        <f>ПРИЛОЖЕНИЕ!#REF!</f>
        <v>#REF!</v>
      </c>
      <c r="C69" s="30" t="e">
        <f>ПРИЛОЖЕНИЕ!#REF!</f>
        <v>#REF!</v>
      </c>
      <c r="D69" s="14" t="s">
        <v>275</v>
      </c>
    </row>
    <row r="70" spans="1:4" ht="55.5" customHeight="1" x14ac:dyDescent="0.2">
      <c r="A70" s="33" t="s">
        <v>265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266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267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268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269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270</v>
      </c>
      <c r="B77" s="33" t="e">
        <f>ПРИЛОЖЕНИЕ!#REF!</f>
        <v>#REF!</v>
      </c>
      <c r="C77" s="31" t="e">
        <f>ПРИЛОЖЕНИЕ!#REF!</f>
        <v>#REF!</v>
      </c>
      <c r="D77" s="14" t="s">
        <v>275</v>
      </c>
    </row>
    <row r="78" spans="1:4" ht="36" customHeight="1" x14ac:dyDescent="0.2">
      <c r="A78" s="33" t="s">
        <v>271</v>
      </c>
      <c r="B78" s="33" t="e">
        <f>ПРИЛОЖЕНИЕ!#REF!</f>
        <v>#REF!</v>
      </c>
      <c r="C78" s="31" t="e">
        <f>ПРИЛОЖЕНИЕ!#REF!</f>
        <v>#REF!</v>
      </c>
      <c r="D78" s="14" t="s">
        <v>275</v>
      </c>
    </row>
    <row r="79" spans="1:4" ht="34.700000000000003" customHeight="1" x14ac:dyDescent="0.2">
      <c r="A79" s="81" t="s">
        <v>272</v>
      </c>
      <c r="B79" s="33" t="e">
        <f>ПРИЛОЖЕНИЕ!#REF!</f>
        <v>#REF!</v>
      </c>
      <c r="C79" s="30" t="e">
        <f>ПРИЛОЖЕНИЕ!#REF!</f>
        <v>#REF!</v>
      </c>
      <c r="D79" s="88" t="s">
        <v>429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504" t="s">
        <v>276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</row>
    <row r="2" spans="1:11" s="59" customFormat="1" x14ac:dyDescent="0.2">
      <c r="A2" s="57" t="s">
        <v>99</v>
      </c>
      <c r="B2" s="58" t="s">
        <v>100</v>
      </c>
      <c r="C2" s="58" t="s">
        <v>284</v>
      </c>
      <c r="D2" s="67" t="s">
        <v>287</v>
      </c>
      <c r="E2" s="505" t="s">
        <v>289</v>
      </c>
      <c r="F2" s="506"/>
      <c r="G2" s="506"/>
      <c r="H2" s="506"/>
      <c r="I2" s="506"/>
      <c r="J2" s="506"/>
      <c r="K2" s="507"/>
    </row>
    <row r="3" spans="1:11" s="59" customFormat="1" x14ac:dyDescent="0.2">
      <c r="A3" s="50"/>
      <c r="B3" s="51" t="s">
        <v>278</v>
      </c>
      <c r="C3" s="51"/>
      <c r="D3" s="54" t="s">
        <v>288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285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283</v>
      </c>
      <c r="C5" s="69" t="s">
        <v>286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290</v>
      </c>
      <c r="C6" s="61" t="s">
        <v>291</v>
      </c>
      <c r="D6" s="4" t="s">
        <v>292</v>
      </c>
      <c r="E6" s="502">
        <v>1500</v>
      </c>
      <c r="F6" s="503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293</v>
      </c>
      <c r="C7" s="61" t="s">
        <v>294</v>
      </c>
      <c r="D7" s="4" t="s">
        <v>295</v>
      </c>
      <c r="E7" s="71"/>
      <c r="F7" s="71"/>
      <c r="G7" s="71"/>
      <c r="H7" s="502">
        <v>1800</v>
      </c>
      <c r="I7" s="503"/>
      <c r="J7" s="72"/>
      <c r="K7" s="72"/>
    </row>
    <row r="8" spans="1:11" s="68" customFormat="1" ht="47.25" x14ac:dyDescent="0.2">
      <c r="A8" s="3"/>
      <c r="B8" s="61" t="s">
        <v>296</v>
      </c>
      <c r="C8" s="61" t="s">
        <v>297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298</v>
      </c>
      <c r="C9" s="60" t="s">
        <v>299</v>
      </c>
      <c r="D9" s="56" t="s">
        <v>292</v>
      </c>
      <c r="E9" s="502">
        <v>2500</v>
      </c>
      <c r="F9" s="503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300</v>
      </c>
      <c r="C10" s="60" t="s">
        <v>299</v>
      </c>
      <c r="D10" s="56" t="s">
        <v>301</v>
      </c>
      <c r="E10" s="71"/>
      <c r="F10" s="71"/>
      <c r="G10" s="502">
        <v>10000</v>
      </c>
      <c r="H10" s="503"/>
      <c r="I10" s="72"/>
      <c r="J10" s="72"/>
      <c r="K10" s="72"/>
    </row>
    <row r="11" spans="1:11" s="68" customFormat="1" ht="30.75" customHeight="1" x14ac:dyDescent="0.2">
      <c r="A11" s="3"/>
      <c r="B11" s="61" t="s">
        <v>302</v>
      </c>
      <c r="C11" s="60" t="s">
        <v>303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370</v>
      </c>
      <c r="C12" s="65" t="s">
        <v>306</v>
      </c>
      <c r="D12" s="66" t="s">
        <v>307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308</v>
      </c>
      <c r="C13" s="60" t="s">
        <v>309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431</v>
      </c>
      <c r="C14" s="60" t="s">
        <v>310</v>
      </c>
      <c r="D14" s="56" t="s">
        <v>311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430</v>
      </c>
      <c r="C15" s="60" t="s">
        <v>312</v>
      </c>
      <c r="D15" s="56" t="s">
        <v>313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331</v>
      </c>
      <c r="C16" s="60" t="s">
        <v>332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 x14ac:dyDescent="0.2">
      <c r="A17" s="3"/>
      <c r="B17" s="61" t="s">
        <v>22</v>
      </c>
      <c r="C17" s="60" t="s">
        <v>312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314</v>
      </c>
      <c r="D18" s="56" t="s">
        <v>292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539</v>
      </c>
      <c r="C19" s="60" t="s">
        <v>312</v>
      </c>
      <c r="D19" s="56" t="s">
        <v>313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538</v>
      </c>
      <c r="C20" s="65" t="s">
        <v>306</v>
      </c>
      <c r="D20" s="66" t="s">
        <v>307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371</v>
      </c>
      <c r="C21" s="60" t="s">
        <v>312</v>
      </c>
      <c r="D21" s="56" t="s">
        <v>372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310</v>
      </c>
      <c r="D22" s="56" t="s">
        <v>372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578</v>
      </c>
      <c r="C23" s="60" t="s">
        <v>310</v>
      </c>
      <c r="D23" s="56" t="s">
        <v>295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579</v>
      </c>
      <c r="C24" s="60" t="s">
        <v>310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580</v>
      </c>
      <c r="C25" s="60" t="s">
        <v>309</v>
      </c>
      <c r="D25" s="56" t="s">
        <v>581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330</v>
      </c>
      <c r="C26" s="60" t="s">
        <v>309</v>
      </c>
      <c r="D26" s="56" t="s">
        <v>313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333</v>
      </c>
      <c r="C27" s="60" t="s">
        <v>309</v>
      </c>
      <c r="D27" s="56" t="s">
        <v>313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334</v>
      </c>
      <c r="C28" s="60" t="s">
        <v>310</v>
      </c>
      <c r="D28" s="56" t="s">
        <v>295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335</v>
      </c>
      <c r="C29" s="60" t="s">
        <v>310</v>
      </c>
      <c r="D29" s="56" t="s">
        <v>581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336</v>
      </c>
      <c r="C30" s="60" t="s">
        <v>310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337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338</v>
      </c>
      <c r="C32" s="60" t="s">
        <v>312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339</v>
      </c>
      <c r="C33" s="60" t="s">
        <v>340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627</v>
      </c>
      <c r="C34" s="60" t="s">
        <v>309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341</v>
      </c>
      <c r="C35" s="60" t="s">
        <v>312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309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342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273</v>
      </c>
      <c r="C38" s="61" t="s">
        <v>343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525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496</v>
      </c>
      <c r="C40" s="61" t="s">
        <v>344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274</v>
      </c>
      <c r="B52" s="63" t="s">
        <v>277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280</v>
      </c>
      <c r="B53" s="63" t="s">
        <v>279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281</v>
      </c>
      <c r="B54" s="63" t="s">
        <v>282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304</v>
      </c>
      <c r="B55" t="s">
        <v>305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558"/>
  <sheetViews>
    <sheetView showGridLines="0" tabSelected="1" view="pageBreakPreview" zoomScaleNormal="148" zoomScaleSheetLayoutView="10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D487" sqref="D487"/>
    </sheetView>
  </sheetViews>
  <sheetFormatPr defaultColWidth="9.140625" defaultRowHeight="18.75" x14ac:dyDescent="0.2"/>
  <cols>
    <col min="1" max="1" width="8.7109375" style="470" customWidth="1"/>
    <col min="2" max="2" width="66.5703125" style="431" customWidth="1"/>
    <col min="3" max="3" width="0.28515625" style="429" hidden="1" customWidth="1"/>
    <col min="4" max="4" width="17.85546875" style="429" customWidth="1"/>
    <col min="5" max="5" width="10.7109375" style="475" hidden="1" customWidth="1"/>
    <col min="6" max="16384" width="9.140625" style="392"/>
  </cols>
  <sheetData>
    <row r="1" spans="1:5" ht="60" customHeight="1" x14ac:dyDescent="0.2">
      <c r="A1" s="513" t="s">
        <v>857</v>
      </c>
      <c r="B1" s="513"/>
      <c r="C1" s="513"/>
      <c r="D1" s="513"/>
    </row>
    <row r="2" spans="1:5" s="391" customFormat="1" ht="18.75" customHeight="1" x14ac:dyDescent="0.2">
      <c r="A2" s="463"/>
      <c r="B2" s="396"/>
      <c r="C2" s="394"/>
      <c r="D2" s="394"/>
      <c r="E2" s="476"/>
    </row>
    <row r="3" spans="1:5" s="461" customFormat="1" ht="78.75" customHeight="1" x14ac:dyDescent="0.2">
      <c r="A3" s="492" t="s">
        <v>1039</v>
      </c>
      <c r="B3" s="493" t="s">
        <v>1040</v>
      </c>
      <c r="C3" s="460" t="s">
        <v>779</v>
      </c>
      <c r="D3" s="491" t="s">
        <v>1038</v>
      </c>
      <c r="E3" s="475"/>
    </row>
    <row r="4" spans="1:5" s="395" customFormat="1" ht="39" hidden="1" customHeight="1" x14ac:dyDescent="0.2">
      <c r="A4" s="464" t="s">
        <v>804</v>
      </c>
      <c r="B4" s="403" t="s">
        <v>817</v>
      </c>
      <c r="C4" s="404">
        <f t="shared" ref="C4" si="0">C5</f>
        <v>80000000</v>
      </c>
      <c r="D4" s="404">
        <f>D5+D19</f>
        <v>0</v>
      </c>
      <c r="E4" s="475"/>
    </row>
    <row r="5" spans="1:5" s="389" customFormat="1" ht="60.75" hidden="1" customHeight="1" x14ac:dyDescent="0.2">
      <c r="A5" s="465" t="s">
        <v>818</v>
      </c>
      <c r="B5" s="405" t="s">
        <v>1000</v>
      </c>
      <c r="C5" s="400">
        <f>SUM(C6:C10)</f>
        <v>80000000</v>
      </c>
      <c r="D5" s="414">
        <f>SUM(D6:D18)</f>
        <v>0</v>
      </c>
      <c r="E5" s="475" t="s">
        <v>879</v>
      </c>
    </row>
    <row r="6" spans="1:5" s="389" customFormat="1" ht="59.25" hidden="1" customHeight="1" x14ac:dyDescent="0.2">
      <c r="A6" s="465"/>
      <c r="B6" s="406" t="s">
        <v>912</v>
      </c>
      <c r="C6" s="400"/>
      <c r="D6" s="281"/>
      <c r="E6" s="475"/>
    </row>
    <row r="7" spans="1:5" s="389" customFormat="1" ht="56.25" hidden="1" customHeight="1" x14ac:dyDescent="0.2">
      <c r="A7" s="465"/>
      <c r="B7" s="406" t="s">
        <v>931</v>
      </c>
      <c r="C7" s="400"/>
      <c r="D7" s="281"/>
      <c r="E7" s="475"/>
    </row>
    <row r="8" spans="1:5" s="389" customFormat="1" ht="42" hidden="1" customHeight="1" x14ac:dyDescent="0.2">
      <c r="A8" s="465"/>
      <c r="B8" s="406" t="s">
        <v>911</v>
      </c>
      <c r="C8" s="400"/>
      <c r="D8" s="281"/>
      <c r="E8" s="475"/>
    </row>
    <row r="9" spans="1:5" s="389" customFormat="1" ht="44.25" hidden="1" customHeight="1" x14ac:dyDescent="0.2">
      <c r="A9" s="465"/>
      <c r="B9" s="406" t="s">
        <v>937</v>
      </c>
      <c r="C9" s="400"/>
      <c r="D9" s="281"/>
      <c r="E9" s="475"/>
    </row>
    <row r="10" spans="1:5" s="389" customFormat="1" ht="43.5" hidden="1" customHeight="1" x14ac:dyDescent="0.2">
      <c r="A10" s="465"/>
      <c r="B10" s="406" t="s">
        <v>977</v>
      </c>
      <c r="C10" s="281">
        <v>80000000</v>
      </c>
      <c r="D10" s="281"/>
      <c r="E10" s="475"/>
    </row>
    <row r="11" spans="1:5" s="389" customFormat="1" ht="77.25" hidden="1" customHeight="1" x14ac:dyDescent="0.2">
      <c r="A11" s="465"/>
      <c r="B11" s="406" t="s">
        <v>787</v>
      </c>
      <c r="C11" s="281"/>
      <c r="D11" s="281"/>
      <c r="E11" s="475"/>
    </row>
    <row r="12" spans="1:5" s="389" customFormat="1" ht="41.25" hidden="1" customHeight="1" x14ac:dyDescent="0.2">
      <c r="A12" s="465"/>
      <c r="B12" s="406" t="s">
        <v>861</v>
      </c>
      <c r="C12" s="281"/>
      <c r="D12" s="281"/>
      <c r="E12" s="475"/>
    </row>
    <row r="13" spans="1:5" s="389" customFormat="1" ht="42" hidden="1" customHeight="1" x14ac:dyDescent="0.2">
      <c r="A13" s="465"/>
      <c r="B13" s="406" t="s">
        <v>862</v>
      </c>
      <c r="C13" s="281"/>
      <c r="D13" s="281"/>
      <c r="E13" s="475"/>
    </row>
    <row r="14" spans="1:5" s="389" customFormat="1" ht="58.5" hidden="1" customHeight="1" x14ac:dyDescent="0.2">
      <c r="A14" s="465"/>
      <c r="B14" s="406" t="s">
        <v>863</v>
      </c>
      <c r="C14" s="281"/>
      <c r="D14" s="281"/>
      <c r="E14" s="475"/>
    </row>
    <row r="15" spans="1:5" s="389" customFormat="1" ht="42.75" hidden="1" customHeight="1" x14ac:dyDescent="0.2">
      <c r="A15" s="465"/>
      <c r="B15" s="406" t="s">
        <v>864</v>
      </c>
      <c r="C15" s="281"/>
      <c r="D15" s="281"/>
      <c r="E15" s="475"/>
    </row>
    <row r="16" spans="1:5" s="389" customFormat="1" ht="78" hidden="1" customHeight="1" x14ac:dyDescent="0.2">
      <c r="A16" s="465"/>
      <c r="B16" s="406" t="s">
        <v>888</v>
      </c>
      <c r="C16" s="281"/>
      <c r="D16" s="281"/>
      <c r="E16" s="475"/>
    </row>
    <row r="17" spans="1:5" s="389" customFormat="1" ht="63" hidden="1" customHeight="1" x14ac:dyDescent="0.2">
      <c r="A17" s="465"/>
      <c r="B17" s="406" t="s">
        <v>968</v>
      </c>
      <c r="C17" s="281"/>
      <c r="D17" s="281"/>
      <c r="E17" s="475"/>
    </row>
    <row r="18" spans="1:5" s="389" customFormat="1" ht="95.25" hidden="1" customHeight="1" x14ac:dyDescent="0.2">
      <c r="A18" s="465"/>
      <c r="B18" s="406" t="s">
        <v>914</v>
      </c>
      <c r="C18" s="281"/>
      <c r="D18" s="281"/>
      <c r="E18" s="475"/>
    </row>
    <row r="19" spans="1:5" s="389" customFormat="1" ht="60.75" hidden="1" customHeight="1" x14ac:dyDescent="0.2">
      <c r="A19" s="465" t="s">
        <v>972</v>
      </c>
      <c r="B19" s="407" t="s">
        <v>999</v>
      </c>
      <c r="C19" s="281"/>
      <c r="D19" s="282">
        <v>0</v>
      </c>
      <c r="E19" s="475" t="s">
        <v>879</v>
      </c>
    </row>
    <row r="20" spans="1:5" s="389" customFormat="1" ht="69.75" hidden="1" customHeight="1" x14ac:dyDescent="0.2">
      <c r="A20" s="465"/>
      <c r="B20" s="406" t="s">
        <v>973</v>
      </c>
      <c r="C20" s="281"/>
      <c r="D20" s="281">
        <v>0</v>
      </c>
      <c r="E20" s="475"/>
    </row>
    <row r="21" spans="1:5" s="395" customFormat="1" ht="43.5" customHeight="1" x14ac:dyDescent="0.2">
      <c r="A21" s="464" t="s">
        <v>820</v>
      </c>
      <c r="B21" s="403" t="s">
        <v>819</v>
      </c>
      <c r="C21" s="404">
        <f>C22+C107</f>
        <v>382074700</v>
      </c>
      <c r="D21" s="404">
        <f>D22+D107+D113</f>
        <v>305489800</v>
      </c>
      <c r="E21" s="475"/>
    </row>
    <row r="22" spans="1:5" s="389" customFormat="1" ht="62.25" customHeight="1" x14ac:dyDescent="0.2">
      <c r="A22" s="465" t="s">
        <v>821</v>
      </c>
      <c r="B22" s="407" t="s">
        <v>889</v>
      </c>
      <c r="C22" s="414">
        <f>C46+C105</f>
        <v>278100000</v>
      </c>
      <c r="D22" s="414">
        <f>D23+D24</f>
        <v>305489800</v>
      </c>
      <c r="E22" s="475"/>
    </row>
    <row r="23" spans="1:5" s="390" customFormat="1" ht="24.75" customHeight="1" x14ac:dyDescent="0.2">
      <c r="A23" s="464"/>
      <c r="B23" s="413" t="s">
        <v>868</v>
      </c>
      <c r="C23" s="452">
        <f>C70+C73+C75+C81+C84+C87+C91+C96+C99+C103+C105</f>
        <v>278100000</v>
      </c>
      <c r="D23" s="452">
        <f>D26+D47+D106</f>
        <v>-80000000</v>
      </c>
      <c r="E23" s="508"/>
    </row>
    <row r="24" spans="1:5" s="390" customFormat="1" ht="24.75" customHeight="1" x14ac:dyDescent="0.2">
      <c r="A24" s="464"/>
      <c r="B24" s="413" t="s">
        <v>869</v>
      </c>
      <c r="C24" s="452">
        <f>C71+C82+C88+C100+C104</f>
        <v>0</v>
      </c>
      <c r="D24" s="452">
        <f>D27+D48</f>
        <v>385489800</v>
      </c>
      <c r="E24" s="508"/>
    </row>
    <row r="25" spans="1:5" s="395" customFormat="1" ht="56.25" x14ac:dyDescent="0.2">
      <c r="A25" s="466"/>
      <c r="B25" s="415" t="s">
        <v>950</v>
      </c>
      <c r="C25" s="416"/>
      <c r="D25" s="416">
        <f>D28+D30+D43+D31+D34+D37+D40</f>
        <v>85861040</v>
      </c>
      <c r="E25" s="475" t="s">
        <v>879</v>
      </c>
    </row>
    <row r="26" spans="1:5" s="395" customFormat="1" ht="24" customHeight="1" x14ac:dyDescent="0.2">
      <c r="A26" s="466"/>
      <c r="B26" s="415" t="s">
        <v>868</v>
      </c>
      <c r="C26" s="416"/>
      <c r="D26" s="416">
        <f>D28+D30+D44+D32+D35+D38+D41</f>
        <v>-1577550</v>
      </c>
      <c r="E26" s="475"/>
    </row>
    <row r="27" spans="1:5" s="395" customFormat="1" ht="24" customHeight="1" x14ac:dyDescent="0.2">
      <c r="A27" s="466"/>
      <c r="B27" s="415" t="s">
        <v>869</v>
      </c>
      <c r="C27" s="416"/>
      <c r="D27" s="416">
        <f>D45+D33+D36+D39+D42</f>
        <v>87438590</v>
      </c>
      <c r="E27" s="475"/>
    </row>
    <row r="28" spans="1:5" s="395" customFormat="1" ht="57.75" customHeight="1" x14ac:dyDescent="0.2">
      <c r="A28" s="466"/>
      <c r="B28" s="406" t="s">
        <v>1018</v>
      </c>
      <c r="C28" s="416"/>
      <c r="D28" s="281">
        <f>D29+D30</f>
        <v>-9058090</v>
      </c>
      <c r="E28" s="475"/>
    </row>
    <row r="29" spans="1:5" s="395" customFormat="1" ht="23.25" customHeight="1" x14ac:dyDescent="0.2">
      <c r="A29" s="466"/>
      <c r="B29" s="415" t="s">
        <v>868</v>
      </c>
      <c r="C29" s="416"/>
      <c r="D29" s="416">
        <v>-9058090</v>
      </c>
      <c r="E29" s="475"/>
    </row>
    <row r="30" spans="1:5" s="395" customFormat="1" ht="81" hidden="1" customHeight="1" x14ac:dyDescent="0.2">
      <c r="A30" s="466"/>
      <c r="B30" s="406" t="s">
        <v>965</v>
      </c>
      <c r="C30" s="416"/>
      <c r="D30" s="281"/>
      <c r="E30" s="475"/>
    </row>
    <row r="31" spans="1:5" s="395" customFormat="1" ht="56.25" x14ac:dyDescent="0.2">
      <c r="A31" s="466"/>
      <c r="B31" s="406" t="s">
        <v>1014</v>
      </c>
      <c r="C31" s="416"/>
      <c r="D31" s="281">
        <f>D32+D33</f>
        <v>31437100</v>
      </c>
      <c r="E31" s="475"/>
    </row>
    <row r="32" spans="1:5" s="395" customFormat="1" x14ac:dyDescent="0.2">
      <c r="A32" s="466"/>
      <c r="B32" s="415" t="s">
        <v>868</v>
      </c>
      <c r="C32" s="416"/>
      <c r="D32" s="416">
        <v>7635800</v>
      </c>
      <c r="E32" s="475"/>
    </row>
    <row r="33" spans="1:5" s="395" customFormat="1" x14ac:dyDescent="0.2">
      <c r="A33" s="466"/>
      <c r="B33" s="415" t="s">
        <v>869</v>
      </c>
      <c r="C33" s="416"/>
      <c r="D33" s="416">
        <v>23801300</v>
      </c>
      <c r="E33" s="475"/>
    </row>
    <row r="34" spans="1:5" s="395" customFormat="1" ht="37.5" x14ac:dyDescent="0.2">
      <c r="A34" s="466"/>
      <c r="B34" s="406" t="s">
        <v>1016</v>
      </c>
      <c r="C34" s="416"/>
      <c r="D34" s="281">
        <f>D35+D36</f>
        <v>22779030</v>
      </c>
      <c r="E34" s="475"/>
    </row>
    <row r="35" spans="1:5" s="395" customFormat="1" x14ac:dyDescent="0.2">
      <c r="A35" s="466"/>
      <c r="B35" s="415" t="s">
        <v>868</v>
      </c>
      <c r="C35" s="416"/>
      <c r="D35" s="416">
        <v>14845260</v>
      </c>
      <c r="E35" s="475"/>
    </row>
    <row r="36" spans="1:5" s="395" customFormat="1" x14ac:dyDescent="0.2">
      <c r="A36" s="466"/>
      <c r="B36" s="415" t="s">
        <v>869</v>
      </c>
      <c r="C36" s="416"/>
      <c r="D36" s="416">
        <v>7933770</v>
      </c>
      <c r="E36" s="475"/>
    </row>
    <row r="37" spans="1:5" s="395" customFormat="1" ht="56.25" x14ac:dyDescent="0.2">
      <c r="A37" s="466"/>
      <c r="B37" s="406" t="s">
        <v>1019</v>
      </c>
      <c r="C37" s="416"/>
      <c r="D37" s="281">
        <f>D38+D39</f>
        <v>28817340</v>
      </c>
      <c r="E37" s="475"/>
    </row>
    <row r="38" spans="1:5" s="395" customFormat="1" x14ac:dyDescent="0.2">
      <c r="A38" s="466"/>
      <c r="B38" s="415" t="s">
        <v>868</v>
      </c>
      <c r="C38" s="416"/>
      <c r="D38" s="416">
        <v>6999480</v>
      </c>
      <c r="E38" s="475"/>
    </row>
    <row r="39" spans="1:5" s="395" customFormat="1" x14ac:dyDescent="0.2">
      <c r="A39" s="466"/>
      <c r="B39" s="415" t="s">
        <v>869</v>
      </c>
      <c r="C39" s="416"/>
      <c r="D39" s="416">
        <v>21817860</v>
      </c>
      <c r="E39" s="475"/>
    </row>
    <row r="40" spans="1:5" s="395" customFormat="1" ht="56.25" x14ac:dyDescent="0.2">
      <c r="A40" s="466"/>
      <c r="B40" s="406" t="s">
        <v>1017</v>
      </c>
      <c r="C40" s="416"/>
      <c r="D40" s="281">
        <f>D41+D42</f>
        <v>13884090</v>
      </c>
      <c r="E40" s="475"/>
    </row>
    <row r="41" spans="1:5" s="395" customFormat="1" hidden="1" x14ac:dyDescent="0.2">
      <c r="A41" s="466"/>
      <c r="B41" s="415" t="s">
        <v>868</v>
      </c>
      <c r="C41" s="416"/>
      <c r="D41" s="416"/>
      <c r="E41" s="475"/>
    </row>
    <row r="42" spans="1:5" s="395" customFormat="1" x14ac:dyDescent="0.2">
      <c r="A42" s="466"/>
      <c r="B42" s="415" t="s">
        <v>869</v>
      </c>
      <c r="C42" s="416"/>
      <c r="D42" s="416">
        <v>13884090</v>
      </c>
      <c r="E42" s="475"/>
    </row>
    <row r="43" spans="1:5" s="395" customFormat="1" ht="42" customHeight="1" x14ac:dyDescent="0.2">
      <c r="A43" s="466"/>
      <c r="B43" s="406" t="s">
        <v>1013</v>
      </c>
      <c r="C43" s="416"/>
      <c r="D43" s="281">
        <f>D44+D45</f>
        <v>-1998430</v>
      </c>
      <c r="E43" s="475"/>
    </row>
    <row r="44" spans="1:5" s="395" customFormat="1" ht="27" customHeight="1" x14ac:dyDescent="0.2">
      <c r="A44" s="466"/>
      <c r="B44" s="415" t="s">
        <v>868</v>
      </c>
      <c r="C44" s="416"/>
      <c r="D44" s="416">
        <v>-22000000</v>
      </c>
      <c r="E44" s="475"/>
    </row>
    <row r="45" spans="1:5" s="395" customFormat="1" ht="27" customHeight="1" x14ac:dyDescent="0.2">
      <c r="A45" s="466"/>
      <c r="B45" s="415" t="s">
        <v>869</v>
      </c>
      <c r="C45" s="416"/>
      <c r="D45" s="416">
        <v>20001570</v>
      </c>
      <c r="E45" s="475"/>
    </row>
    <row r="46" spans="1:5" s="395" customFormat="1" ht="56.25" x14ac:dyDescent="0.2">
      <c r="A46" s="466"/>
      <c r="B46" s="415" t="s">
        <v>848</v>
      </c>
      <c r="C46" s="416">
        <f>C68+C79+C85+C89+C94+C97+C101</f>
        <v>218327560</v>
      </c>
      <c r="D46" s="416">
        <f>D68+D79+D85+D89+D94+D97+D101+D49</f>
        <v>225617290</v>
      </c>
      <c r="E46" s="475" t="s">
        <v>881</v>
      </c>
    </row>
    <row r="47" spans="1:5" s="395" customFormat="1" ht="24.75" customHeight="1" x14ac:dyDescent="0.2">
      <c r="A47" s="466"/>
      <c r="B47" s="415" t="s">
        <v>868</v>
      </c>
      <c r="C47" s="416"/>
      <c r="D47" s="416">
        <f>D70+D75+D81+D84+D87+D91+D93+D96+D99+D103+D51+D54+D57+D60+D63+D66+D77</f>
        <v>-72433920</v>
      </c>
      <c r="E47" s="475"/>
    </row>
    <row r="48" spans="1:5" s="395" customFormat="1" ht="23.25" customHeight="1" x14ac:dyDescent="0.2">
      <c r="A48" s="466"/>
      <c r="B48" s="415" t="s">
        <v>869</v>
      </c>
      <c r="C48" s="416"/>
      <c r="D48" s="416">
        <f>D71+D73+D82+D88+D100+D104+D52+D55+D58+D61+D64+D67+D78</f>
        <v>298051210</v>
      </c>
      <c r="E48" s="475"/>
    </row>
    <row r="49" spans="1:5" s="395" customFormat="1" ht="23.25" customHeight="1" x14ac:dyDescent="0.2">
      <c r="A49" s="466"/>
      <c r="B49" s="422" t="s">
        <v>777</v>
      </c>
      <c r="C49" s="282"/>
      <c r="D49" s="282">
        <f>D50+D53+D56+D59+D62+D65</f>
        <v>153882330</v>
      </c>
      <c r="E49" s="475"/>
    </row>
    <row r="50" spans="1:5" s="395" customFormat="1" ht="87.75" customHeight="1" x14ac:dyDescent="0.2">
      <c r="A50" s="466"/>
      <c r="B50" s="406" t="s">
        <v>1026</v>
      </c>
      <c r="C50" s="281"/>
      <c r="D50" s="281">
        <f>D51+D52</f>
        <v>37615790</v>
      </c>
      <c r="E50" s="475"/>
    </row>
    <row r="51" spans="1:5" s="395" customFormat="1" ht="23.25" hidden="1" customHeight="1" x14ac:dyDescent="0.2">
      <c r="A51" s="466"/>
      <c r="B51" s="415" t="s">
        <v>868</v>
      </c>
      <c r="C51" s="417"/>
      <c r="D51" s="417"/>
      <c r="E51" s="475"/>
    </row>
    <row r="52" spans="1:5" s="395" customFormat="1" ht="23.25" customHeight="1" x14ac:dyDescent="0.2">
      <c r="A52" s="466"/>
      <c r="B52" s="415" t="s">
        <v>869</v>
      </c>
      <c r="C52" s="281"/>
      <c r="D52" s="417">
        <v>37615790</v>
      </c>
      <c r="E52" s="475"/>
    </row>
    <row r="53" spans="1:5" s="395" customFormat="1" ht="95.25" customHeight="1" x14ac:dyDescent="0.2">
      <c r="A53" s="466"/>
      <c r="B53" s="406" t="s">
        <v>1045</v>
      </c>
      <c r="C53" s="281"/>
      <c r="D53" s="281">
        <f>D54+D55</f>
        <v>14248510</v>
      </c>
      <c r="E53" s="475"/>
    </row>
    <row r="54" spans="1:5" s="395" customFormat="1" ht="23.25" hidden="1" customHeight="1" x14ac:dyDescent="0.2">
      <c r="A54" s="466"/>
      <c r="B54" s="415" t="s">
        <v>868</v>
      </c>
      <c r="C54" s="417"/>
      <c r="D54" s="417"/>
      <c r="E54" s="475"/>
    </row>
    <row r="55" spans="1:5" s="395" customFormat="1" ht="23.25" customHeight="1" x14ac:dyDescent="0.2">
      <c r="A55" s="466"/>
      <c r="B55" s="415" t="s">
        <v>869</v>
      </c>
      <c r="C55" s="281"/>
      <c r="D55" s="417">
        <v>14248510</v>
      </c>
      <c r="E55" s="475"/>
    </row>
    <row r="56" spans="1:5" s="395" customFormat="1" ht="90.75" customHeight="1" x14ac:dyDescent="0.2">
      <c r="A56" s="466"/>
      <c r="B56" s="406" t="s">
        <v>1043</v>
      </c>
      <c r="C56" s="281"/>
      <c r="D56" s="281">
        <f>D57+D58</f>
        <v>25076860</v>
      </c>
      <c r="E56" s="475"/>
    </row>
    <row r="57" spans="1:5" s="395" customFormat="1" ht="23.25" hidden="1" customHeight="1" x14ac:dyDescent="0.2">
      <c r="A57" s="466"/>
      <c r="B57" s="415" t="s">
        <v>868</v>
      </c>
      <c r="C57" s="417"/>
      <c r="D57" s="417"/>
      <c r="E57" s="475"/>
    </row>
    <row r="58" spans="1:5" s="395" customFormat="1" ht="23.25" customHeight="1" x14ac:dyDescent="0.2">
      <c r="A58" s="466"/>
      <c r="B58" s="415" t="s">
        <v>869</v>
      </c>
      <c r="C58" s="281"/>
      <c r="D58" s="417">
        <v>25076860</v>
      </c>
      <c r="E58" s="475"/>
    </row>
    <row r="59" spans="1:5" s="395" customFormat="1" ht="75.75" customHeight="1" x14ac:dyDescent="0.2">
      <c r="A59" s="466"/>
      <c r="B59" s="406" t="s">
        <v>1044</v>
      </c>
      <c r="C59" s="281"/>
      <c r="D59" s="281">
        <f>D60+D61</f>
        <v>37615790</v>
      </c>
      <c r="E59" s="475"/>
    </row>
    <row r="60" spans="1:5" s="395" customFormat="1" ht="23.25" hidden="1" customHeight="1" x14ac:dyDescent="0.2">
      <c r="A60" s="466"/>
      <c r="B60" s="415" t="s">
        <v>868</v>
      </c>
      <c r="C60" s="417"/>
      <c r="D60" s="417"/>
      <c r="E60" s="475"/>
    </row>
    <row r="61" spans="1:5" s="395" customFormat="1" ht="23.25" customHeight="1" x14ac:dyDescent="0.2">
      <c r="A61" s="466"/>
      <c r="B61" s="415" t="s">
        <v>869</v>
      </c>
      <c r="C61" s="281"/>
      <c r="D61" s="417">
        <v>37615790</v>
      </c>
      <c r="E61" s="475"/>
    </row>
    <row r="62" spans="1:5" s="395" customFormat="1" ht="79.5" customHeight="1" x14ac:dyDescent="0.2">
      <c r="A62" s="466"/>
      <c r="B62" s="406" t="s">
        <v>1048</v>
      </c>
      <c r="C62" s="281"/>
      <c r="D62" s="281">
        <f>D63+D64</f>
        <v>25076860</v>
      </c>
      <c r="E62" s="475"/>
    </row>
    <row r="63" spans="1:5" s="395" customFormat="1" ht="23.25" hidden="1" customHeight="1" x14ac:dyDescent="0.2">
      <c r="A63" s="466"/>
      <c r="B63" s="415" t="s">
        <v>868</v>
      </c>
      <c r="C63" s="417"/>
      <c r="D63" s="417"/>
      <c r="E63" s="475"/>
    </row>
    <row r="64" spans="1:5" s="395" customFormat="1" ht="23.25" customHeight="1" x14ac:dyDescent="0.2">
      <c r="A64" s="466"/>
      <c r="B64" s="415" t="s">
        <v>869</v>
      </c>
      <c r="C64" s="281"/>
      <c r="D64" s="417">
        <v>25076860</v>
      </c>
      <c r="E64" s="475"/>
    </row>
    <row r="65" spans="1:5" s="395" customFormat="1" ht="87.75" customHeight="1" x14ac:dyDescent="0.2">
      <c r="A65" s="466"/>
      <c r="B65" s="406" t="s">
        <v>1049</v>
      </c>
      <c r="C65" s="281"/>
      <c r="D65" s="281">
        <f>D66+D67</f>
        <v>14248520</v>
      </c>
      <c r="E65" s="475"/>
    </row>
    <row r="66" spans="1:5" s="395" customFormat="1" ht="23.25" hidden="1" customHeight="1" x14ac:dyDescent="0.2">
      <c r="A66" s="466"/>
      <c r="B66" s="415" t="s">
        <v>868</v>
      </c>
      <c r="C66" s="417"/>
      <c r="D66" s="417"/>
      <c r="E66" s="475"/>
    </row>
    <row r="67" spans="1:5" s="395" customFormat="1" ht="23.25" customHeight="1" x14ac:dyDescent="0.2">
      <c r="A67" s="466"/>
      <c r="B67" s="415" t="s">
        <v>869</v>
      </c>
      <c r="C67" s="281"/>
      <c r="D67" s="417">
        <v>14248520</v>
      </c>
      <c r="E67" s="475"/>
    </row>
    <row r="68" spans="1:5" s="395" customFormat="1" ht="22.5" customHeight="1" x14ac:dyDescent="0.2">
      <c r="A68" s="466"/>
      <c r="B68" s="422" t="s">
        <v>769</v>
      </c>
      <c r="C68" s="282">
        <f>C69</f>
        <v>47003880</v>
      </c>
      <c r="D68" s="282">
        <f>D69+D72+D74+D76</f>
        <v>13589070</v>
      </c>
      <c r="E68" s="475"/>
    </row>
    <row r="69" spans="1:5" s="389" customFormat="1" ht="62.25" customHeight="1" x14ac:dyDescent="0.2">
      <c r="A69" s="465"/>
      <c r="B69" s="406" t="s">
        <v>1047</v>
      </c>
      <c r="C69" s="281">
        <v>47003880</v>
      </c>
      <c r="D69" s="281">
        <f>D70+D71</f>
        <v>1688420</v>
      </c>
      <c r="E69" s="475"/>
    </row>
    <row r="70" spans="1:5" s="389" customFormat="1" ht="25.5" customHeight="1" x14ac:dyDescent="0.2">
      <c r="A70" s="465"/>
      <c r="B70" s="415" t="s">
        <v>868</v>
      </c>
      <c r="C70" s="417">
        <v>47003880</v>
      </c>
      <c r="D70" s="417">
        <v>-30747410</v>
      </c>
      <c r="E70" s="475"/>
    </row>
    <row r="71" spans="1:5" s="389" customFormat="1" ht="20.25" customHeight="1" x14ac:dyDescent="0.2">
      <c r="A71" s="465"/>
      <c r="B71" s="415" t="s">
        <v>869</v>
      </c>
      <c r="C71" s="281"/>
      <c r="D71" s="417">
        <v>32435830</v>
      </c>
      <c r="E71" s="475"/>
    </row>
    <row r="72" spans="1:5" s="389" customFormat="1" ht="98.25" hidden="1" customHeight="1" x14ac:dyDescent="0.2">
      <c r="A72" s="465"/>
      <c r="B72" s="406" t="s">
        <v>966</v>
      </c>
      <c r="C72" s="281"/>
      <c r="D72" s="281">
        <f>D73</f>
        <v>0</v>
      </c>
      <c r="E72" s="475"/>
    </row>
    <row r="73" spans="1:5" s="389" customFormat="1" ht="21" hidden="1" customHeight="1" x14ac:dyDescent="0.2">
      <c r="A73" s="465"/>
      <c r="B73" s="415" t="s">
        <v>884</v>
      </c>
      <c r="C73" s="281"/>
      <c r="D73" s="417"/>
      <c r="E73" s="475"/>
    </row>
    <row r="74" spans="1:5" s="389" customFormat="1" ht="58.5" hidden="1" customHeight="1" x14ac:dyDescent="0.2">
      <c r="A74" s="465"/>
      <c r="B74" s="406" t="s">
        <v>967</v>
      </c>
      <c r="C74" s="281"/>
      <c r="D74" s="281">
        <f>D75</f>
        <v>0</v>
      </c>
      <c r="E74" s="475"/>
    </row>
    <row r="75" spans="1:5" s="389" customFormat="1" ht="21" hidden="1" customHeight="1" x14ac:dyDescent="0.2">
      <c r="A75" s="465"/>
      <c r="B75" s="415" t="s">
        <v>868</v>
      </c>
      <c r="C75" s="281"/>
      <c r="D75" s="417"/>
      <c r="E75" s="475"/>
    </row>
    <row r="76" spans="1:5" s="389" customFormat="1" ht="39.75" customHeight="1" x14ac:dyDescent="0.2">
      <c r="A76" s="465"/>
      <c r="B76" s="406" t="s">
        <v>1015</v>
      </c>
      <c r="C76" s="281">
        <v>47003880</v>
      </c>
      <c r="D76" s="281">
        <f>D77+D78</f>
        <v>11900650</v>
      </c>
      <c r="E76" s="475"/>
    </row>
    <row r="77" spans="1:5" s="389" customFormat="1" ht="21" hidden="1" customHeight="1" x14ac:dyDescent="0.2">
      <c r="A77" s="465"/>
      <c r="B77" s="415" t="s">
        <v>868</v>
      </c>
      <c r="C77" s="417">
        <v>47003880</v>
      </c>
      <c r="D77" s="417"/>
      <c r="E77" s="475"/>
    </row>
    <row r="78" spans="1:5" s="389" customFormat="1" ht="21" customHeight="1" x14ac:dyDescent="0.2">
      <c r="A78" s="465"/>
      <c r="B78" s="415" t="s">
        <v>869</v>
      </c>
      <c r="C78" s="281"/>
      <c r="D78" s="417">
        <v>11900650</v>
      </c>
      <c r="E78" s="475"/>
    </row>
    <row r="79" spans="1:5" s="389" customFormat="1" ht="23.25" customHeight="1" x14ac:dyDescent="0.2">
      <c r="A79" s="465"/>
      <c r="B79" s="421" t="s">
        <v>460</v>
      </c>
      <c r="C79" s="282">
        <f>C80+C83</f>
        <v>20691840</v>
      </c>
      <c r="D79" s="282">
        <f>D80+D83</f>
        <v>614332</v>
      </c>
      <c r="E79" s="475"/>
    </row>
    <row r="80" spans="1:5" s="389" customFormat="1" ht="47.25" customHeight="1" x14ac:dyDescent="0.2">
      <c r="A80" s="465"/>
      <c r="B80" s="406" t="s">
        <v>1027</v>
      </c>
      <c r="C80" s="281">
        <v>11633750</v>
      </c>
      <c r="D80" s="281">
        <f>D81+D82</f>
        <v>614332</v>
      </c>
      <c r="E80" s="475"/>
    </row>
    <row r="81" spans="1:5" s="389" customFormat="1" ht="20.25" customHeight="1" x14ac:dyDescent="0.2">
      <c r="A81" s="465"/>
      <c r="B81" s="415" t="s">
        <v>868</v>
      </c>
      <c r="C81" s="417">
        <v>11633750</v>
      </c>
      <c r="D81" s="417">
        <v>-885668</v>
      </c>
      <c r="E81" s="475"/>
    </row>
    <row r="82" spans="1:5" s="389" customFormat="1" ht="21.75" customHeight="1" x14ac:dyDescent="0.2">
      <c r="A82" s="465"/>
      <c r="B82" s="415" t="s">
        <v>869</v>
      </c>
      <c r="C82" s="281"/>
      <c r="D82" s="417">
        <v>1500000</v>
      </c>
      <c r="E82" s="475"/>
    </row>
    <row r="83" spans="1:5" s="389" customFormat="1" ht="59.25" hidden="1" customHeight="1" x14ac:dyDescent="0.2">
      <c r="A83" s="465"/>
      <c r="B83" s="406" t="s">
        <v>1018</v>
      </c>
      <c r="C83" s="281">
        <v>9058090</v>
      </c>
      <c r="D83" s="281">
        <f>D84</f>
        <v>0</v>
      </c>
      <c r="E83" s="475"/>
    </row>
    <row r="84" spans="1:5" s="389" customFormat="1" ht="19.5" hidden="1" customHeight="1" x14ac:dyDescent="0.2">
      <c r="A84" s="465"/>
      <c r="B84" s="415" t="s">
        <v>868</v>
      </c>
      <c r="C84" s="417">
        <v>9058090</v>
      </c>
      <c r="D84" s="417"/>
      <c r="E84" s="475"/>
    </row>
    <row r="85" spans="1:5" s="389" customFormat="1" ht="21.75" customHeight="1" x14ac:dyDescent="0.2">
      <c r="A85" s="465"/>
      <c r="B85" s="407" t="s">
        <v>669</v>
      </c>
      <c r="C85" s="282">
        <f>C86</f>
        <v>67697950</v>
      </c>
      <c r="D85" s="282">
        <f>D87+D88</f>
        <v>-570</v>
      </c>
      <c r="E85" s="475"/>
    </row>
    <row r="86" spans="1:5" s="389" customFormat="1" ht="43.5" customHeight="1" x14ac:dyDescent="0.2">
      <c r="A86" s="465"/>
      <c r="B86" s="406" t="s">
        <v>689</v>
      </c>
      <c r="C86" s="281">
        <v>67697950</v>
      </c>
      <c r="D86" s="281">
        <f>D87+D88</f>
        <v>-570</v>
      </c>
      <c r="E86" s="475"/>
    </row>
    <row r="87" spans="1:5" s="389" customFormat="1" ht="24.75" customHeight="1" x14ac:dyDescent="0.2">
      <c r="A87" s="465"/>
      <c r="B87" s="415" t="s">
        <v>868</v>
      </c>
      <c r="C87" s="417">
        <v>67697950</v>
      </c>
      <c r="D87" s="417">
        <v>-40793470</v>
      </c>
      <c r="E87" s="475"/>
    </row>
    <row r="88" spans="1:5" s="389" customFormat="1" ht="27" customHeight="1" x14ac:dyDescent="0.2">
      <c r="A88" s="465"/>
      <c r="B88" s="415" t="s">
        <v>869</v>
      </c>
      <c r="C88" s="281"/>
      <c r="D88" s="417">
        <v>40792900</v>
      </c>
      <c r="E88" s="475"/>
    </row>
    <row r="89" spans="1:5" s="389" customFormat="1" ht="21" hidden="1" customHeight="1" x14ac:dyDescent="0.2">
      <c r="A89" s="465"/>
      <c r="B89" s="407" t="s">
        <v>834</v>
      </c>
      <c r="C89" s="282">
        <f>C90</f>
        <v>30960630</v>
      </c>
      <c r="D89" s="282">
        <f>D90+D92</f>
        <v>0</v>
      </c>
      <c r="E89" s="475"/>
    </row>
    <row r="90" spans="1:5" s="389" customFormat="1" ht="77.25" hidden="1" customHeight="1" x14ac:dyDescent="0.2">
      <c r="A90" s="465"/>
      <c r="B90" s="487" t="s">
        <v>964</v>
      </c>
      <c r="C90" s="281">
        <v>30960630</v>
      </c>
      <c r="D90" s="281">
        <f>D91</f>
        <v>0</v>
      </c>
      <c r="E90" s="475"/>
    </row>
    <row r="91" spans="1:5" s="389" customFormat="1" ht="20.25" hidden="1" customHeight="1" x14ac:dyDescent="0.2">
      <c r="A91" s="465"/>
      <c r="B91" s="415" t="s">
        <v>868</v>
      </c>
      <c r="C91" s="417">
        <v>30960630</v>
      </c>
      <c r="D91" s="417"/>
      <c r="E91" s="475"/>
    </row>
    <row r="92" spans="1:5" s="389" customFormat="1" ht="44.25" hidden="1" customHeight="1" x14ac:dyDescent="0.2">
      <c r="A92" s="397"/>
      <c r="B92" s="406" t="s">
        <v>1028</v>
      </c>
      <c r="C92" s="281"/>
      <c r="D92" s="281">
        <f>D93</f>
        <v>0</v>
      </c>
      <c r="E92" s="478"/>
    </row>
    <row r="93" spans="1:5" s="389" customFormat="1" ht="20.25" hidden="1" customHeight="1" x14ac:dyDescent="0.2">
      <c r="A93" s="465"/>
      <c r="B93" s="415" t="s">
        <v>868</v>
      </c>
      <c r="C93" s="417">
        <v>30960630</v>
      </c>
      <c r="D93" s="417"/>
      <c r="E93" s="475"/>
    </row>
    <row r="94" spans="1:5" s="389" customFormat="1" ht="21.75" hidden="1" customHeight="1" x14ac:dyDescent="0.2">
      <c r="A94" s="465"/>
      <c r="B94" s="422" t="s">
        <v>459</v>
      </c>
      <c r="C94" s="282">
        <f>C95</f>
        <v>25000000</v>
      </c>
      <c r="D94" s="282">
        <f>D95</f>
        <v>0</v>
      </c>
      <c r="E94" s="475"/>
    </row>
    <row r="95" spans="1:5" s="389" customFormat="1" ht="41.25" hidden="1" customHeight="1" x14ac:dyDescent="0.2">
      <c r="A95" s="465"/>
      <c r="B95" s="406" t="s">
        <v>1013</v>
      </c>
      <c r="C95" s="281">
        <v>25000000</v>
      </c>
      <c r="D95" s="281">
        <f>D96</f>
        <v>0</v>
      </c>
      <c r="E95" s="475"/>
    </row>
    <row r="96" spans="1:5" s="389" customFormat="1" ht="22.5" hidden="1" customHeight="1" x14ac:dyDescent="0.2">
      <c r="A96" s="465"/>
      <c r="B96" s="415" t="s">
        <v>868</v>
      </c>
      <c r="C96" s="417">
        <v>25000000</v>
      </c>
      <c r="D96" s="417"/>
      <c r="E96" s="475"/>
    </row>
    <row r="97" spans="1:5" s="389" customFormat="1" ht="21.75" customHeight="1" x14ac:dyDescent="0.2">
      <c r="A97" s="465"/>
      <c r="B97" s="407" t="s">
        <v>835</v>
      </c>
      <c r="C97" s="282">
        <f>C98</f>
        <v>16223260</v>
      </c>
      <c r="D97" s="282">
        <f>D98</f>
        <v>-75633</v>
      </c>
      <c r="E97" s="475"/>
    </row>
    <row r="98" spans="1:5" s="389" customFormat="1" ht="31.5" customHeight="1" x14ac:dyDescent="0.2">
      <c r="A98" s="465"/>
      <c r="B98" s="406" t="s">
        <v>852</v>
      </c>
      <c r="C98" s="281">
        <v>16223260</v>
      </c>
      <c r="D98" s="281">
        <f>D99+D100</f>
        <v>-75633</v>
      </c>
      <c r="E98" s="475"/>
    </row>
    <row r="99" spans="1:5" s="389" customFormat="1" ht="22.5" customHeight="1" x14ac:dyDescent="0.2">
      <c r="A99" s="465"/>
      <c r="B99" s="415" t="s">
        <v>868</v>
      </c>
      <c r="C99" s="417">
        <v>16223260</v>
      </c>
      <c r="D99" s="417">
        <v>-7075633</v>
      </c>
      <c r="E99" s="475"/>
    </row>
    <row r="100" spans="1:5" s="389" customFormat="1" ht="22.5" customHeight="1" x14ac:dyDescent="0.2">
      <c r="A100" s="465"/>
      <c r="B100" s="415" t="s">
        <v>869</v>
      </c>
      <c r="C100" s="281"/>
      <c r="D100" s="417">
        <v>7000000</v>
      </c>
      <c r="E100" s="475"/>
    </row>
    <row r="101" spans="1:5" s="389" customFormat="1" ht="20.25" customHeight="1" x14ac:dyDescent="0.2">
      <c r="A101" s="465"/>
      <c r="B101" s="407" t="s">
        <v>674</v>
      </c>
      <c r="C101" s="282">
        <f>C102</f>
        <v>10750000</v>
      </c>
      <c r="D101" s="282">
        <f>D102</f>
        <v>57607761</v>
      </c>
      <c r="E101" s="475"/>
    </row>
    <row r="102" spans="1:5" s="389" customFormat="1" ht="39" customHeight="1" x14ac:dyDescent="0.2">
      <c r="A102" s="465"/>
      <c r="B102" s="406" t="s">
        <v>932</v>
      </c>
      <c r="C102" s="281">
        <v>10750000</v>
      </c>
      <c r="D102" s="281">
        <f>D103+D104</f>
        <v>57607761</v>
      </c>
      <c r="E102" s="475"/>
    </row>
    <row r="103" spans="1:5" s="389" customFormat="1" ht="26.25" customHeight="1" x14ac:dyDescent="0.2">
      <c r="A103" s="465"/>
      <c r="B103" s="415" t="s">
        <v>868</v>
      </c>
      <c r="C103" s="417">
        <v>10750000</v>
      </c>
      <c r="D103" s="417">
        <v>7068261</v>
      </c>
      <c r="E103" s="475"/>
    </row>
    <row r="104" spans="1:5" s="389" customFormat="1" ht="25.5" customHeight="1" x14ac:dyDescent="0.2">
      <c r="A104" s="465"/>
      <c r="B104" s="415" t="s">
        <v>869</v>
      </c>
      <c r="C104" s="281"/>
      <c r="D104" s="417">
        <v>50539500</v>
      </c>
      <c r="E104" s="475"/>
    </row>
    <row r="105" spans="1:5" s="395" customFormat="1" ht="77.25" hidden="1" customHeight="1" x14ac:dyDescent="0.2">
      <c r="A105" s="466"/>
      <c r="B105" s="415" t="s">
        <v>849</v>
      </c>
      <c r="C105" s="417">
        <v>59772440</v>
      </c>
      <c r="D105" s="451"/>
      <c r="E105" s="475" t="s">
        <v>881</v>
      </c>
    </row>
    <row r="106" spans="1:5" s="395" customFormat="1" ht="56.25" x14ac:dyDescent="0.2">
      <c r="A106" s="474"/>
      <c r="B106" s="415" t="s">
        <v>938</v>
      </c>
      <c r="C106" s="473"/>
      <c r="D106" s="417">
        <v>-5988530</v>
      </c>
      <c r="E106" s="475" t="s">
        <v>879</v>
      </c>
    </row>
    <row r="107" spans="1:5" s="389" customFormat="1" ht="56.25" hidden="1" customHeight="1" x14ac:dyDescent="0.2">
      <c r="A107" s="465" t="s">
        <v>822</v>
      </c>
      <c r="B107" s="411" t="s">
        <v>997</v>
      </c>
      <c r="C107" s="414">
        <f>C108</f>
        <v>103974700</v>
      </c>
      <c r="D107" s="414">
        <f>D108</f>
        <v>0</v>
      </c>
      <c r="E107" s="475" t="s">
        <v>881</v>
      </c>
    </row>
    <row r="108" spans="1:5" s="389" customFormat="1" ht="44.25" hidden="1" customHeight="1" x14ac:dyDescent="0.2">
      <c r="A108" s="465"/>
      <c r="B108" s="415" t="s">
        <v>930</v>
      </c>
      <c r="C108" s="416">
        <f>C109+C111</f>
        <v>103974700</v>
      </c>
      <c r="D108" s="416">
        <f>D109+D111</f>
        <v>0</v>
      </c>
      <c r="E108" s="475"/>
    </row>
    <row r="109" spans="1:5" s="389" customFormat="1" ht="21.75" hidden="1" customHeight="1" x14ac:dyDescent="0.2">
      <c r="A109" s="465"/>
      <c r="B109" s="407" t="s">
        <v>769</v>
      </c>
      <c r="C109" s="282"/>
      <c r="D109" s="282">
        <f>D110</f>
        <v>0</v>
      </c>
      <c r="E109" s="475"/>
    </row>
    <row r="110" spans="1:5" s="389" customFormat="1" ht="42.75" hidden="1" customHeight="1" x14ac:dyDescent="0.2">
      <c r="A110" s="465"/>
      <c r="B110" s="401" t="s">
        <v>929</v>
      </c>
      <c r="C110" s="282"/>
      <c r="D110" s="281"/>
      <c r="E110" s="475"/>
    </row>
    <row r="111" spans="1:5" s="389" customFormat="1" ht="24" hidden="1" customHeight="1" x14ac:dyDescent="0.2">
      <c r="A111" s="465"/>
      <c r="B111" s="411" t="s">
        <v>674</v>
      </c>
      <c r="C111" s="282">
        <f>C112</f>
        <v>103974700</v>
      </c>
      <c r="D111" s="282">
        <f>D112</f>
        <v>0</v>
      </c>
      <c r="E111" s="475"/>
    </row>
    <row r="112" spans="1:5" s="389" customFormat="1" ht="59.25" hidden="1" customHeight="1" x14ac:dyDescent="0.2">
      <c r="A112" s="465"/>
      <c r="B112" s="401" t="s">
        <v>853</v>
      </c>
      <c r="C112" s="281">
        <v>103974700</v>
      </c>
      <c r="D112" s="281"/>
      <c r="E112" s="475"/>
    </row>
    <row r="113" spans="1:5" s="389" customFormat="1" ht="78" hidden="1" customHeight="1" x14ac:dyDescent="0.2">
      <c r="A113" s="465" t="s">
        <v>870</v>
      </c>
      <c r="B113" s="411" t="s">
        <v>998</v>
      </c>
      <c r="C113" s="281"/>
      <c r="D113" s="282">
        <f>D114</f>
        <v>0</v>
      </c>
      <c r="E113" s="475" t="s">
        <v>879</v>
      </c>
    </row>
    <row r="114" spans="1:5" s="389" customFormat="1" ht="99.75" hidden="1" customHeight="1" x14ac:dyDescent="0.2">
      <c r="A114" s="465"/>
      <c r="B114" s="406" t="s">
        <v>939</v>
      </c>
      <c r="C114" s="281"/>
      <c r="D114" s="281"/>
      <c r="E114" s="475"/>
    </row>
    <row r="115" spans="1:5" s="395" customFormat="1" ht="42" hidden="1" customHeight="1" x14ac:dyDescent="0.2">
      <c r="A115" s="464" t="s">
        <v>809</v>
      </c>
      <c r="B115" s="403" t="s">
        <v>810</v>
      </c>
      <c r="C115" s="410">
        <f t="shared" ref="C115:D115" si="1">C116</f>
        <v>34383720</v>
      </c>
      <c r="D115" s="410">
        <f t="shared" si="1"/>
        <v>0</v>
      </c>
      <c r="E115" s="475"/>
    </row>
    <row r="116" spans="1:5" s="389" customFormat="1" ht="59.25" hidden="1" customHeight="1" x14ac:dyDescent="0.2">
      <c r="A116" s="465" t="s">
        <v>823</v>
      </c>
      <c r="B116" s="405" t="s">
        <v>1001</v>
      </c>
      <c r="C116" s="400">
        <f t="shared" ref="C116" si="2">SUM(C117:C117)</f>
        <v>34383720</v>
      </c>
      <c r="D116" s="400">
        <f>D117+D118</f>
        <v>0</v>
      </c>
      <c r="E116" s="475" t="s">
        <v>879</v>
      </c>
    </row>
    <row r="117" spans="1:5" s="389" customFormat="1" ht="96.75" hidden="1" customHeight="1" x14ac:dyDescent="0.2">
      <c r="A117" s="465"/>
      <c r="B117" s="401" t="s">
        <v>740</v>
      </c>
      <c r="C117" s="281">
        <v>34383720</v>
      </c>
      <c r="D117" s="281"/>
      <c r="E117" s="475"/>
    </row>
    <row r="118" spans="1:5" s="389" customFormat="1" ht="81" hidden="1" customHeight="1" x14ac:dyDescent="0.2">
      <c r="A118" s="465"/>
      <c r="B118" s="450" t="s">
        <v>944</v>
      </c>
      <c r="C118" s="281"/>
      <c r="D118" s="281"/>
      <c r="E118" s="475"/>
    </row>
    <row r="119" spans="1:5" s="395" customFormat="1" ht="44.25" customHeight="1" x14ac:dyDescent="0.2">
      <c r="A119" s="464" t="s">
        <v>806</v>
      </c>
      <c r="B119" s="418" t="s">
        <v>807</v>
      </c>
      <c r="C119" s="404">
        <f>C120+C130</f>
        <v>1055357482</v>
      </c>
      <c r="D119" s="404">
        <f>D120+D130</f>
        <v>-90000000</v>
      </c>
      <c r="E119" s="475"/>
    </row>
    <row r="120" spans="1:5" s="393" customFormat="1" ht="57" hidden="1" customHeight="1" x14ac:dyDescent="0.2">
      <c r="A120" s="465" t="s">
        <v>811</v>
      </c>
      <c r="B120" s="488" t="s">
        <v>1002</v>
      </c>
      <c r="C120" s="400">
        <f>SUM(C123:C125)</f>
        <v>47533000</v>
      </c>
      <c r="D120" s="400">
        <f>D121+D122</f>
        <v>0</v>
      </c>
      <c r="E120" s="475"/>
    </row>
    <row r="121" spans="1:5" s="390" customFormat="1" ht="24.75" hidden="1" customHeight="1" x14ac:dyDescent="0.2">
      <c r="A121" s="464"/>
      <c r="B121" s="413" t="s">
        <v>868</v>
      </c>
      <c r="C121" s="410"/>
      <c r="D121" s="410">
        <f>D124+D126+D128</f>
        <v>0</v>
      </c>
      <c r="E121" s="479"/>
    </row>
    <row r="122" spans="1:5" s="390" customFormat="1" ht="24.75" hidden="1" customHeight="1" x14ac:dyDescent="0.2">
      <c r="A122" s="464"/>
      <c r="B122" s="413" t="s">
        <v>869</v>
      </c>
      <c r="C122" s="410"/>
      <c r="D122" s="410">
        <f>D129</f>
        <v>0</v>
      </c>
      <c r="E122" s="479"/>
    </row>
    <row r="123" spans="1:5" s="389" customFormat="1" ht="60.75" hidden="1" customHeight="1" x14ac:dyDescent="0.2">
      <c r="A123" s="465"/>
      <c r="B123" s="240" t="s">
        <v>801</v>
      </c>
      <c r="C123" s="281">
        <v>11523000</v>
      </c>
      <c r="D123" s="281">
        <f>D124</f>
        <v>0</v>
      </c>
      <c r="E123" s="475" t="s">
        <v>880</v>
      </c>
    </row>
    <row r="124" spans="1:5" s="395" customFormat="1" ht="20.25" hidden="1" customHeight="1" x14ac:dyDescent="0.2">
      <c r="A124" s="464"/>
      <c r="B124" s="415" t="s">
        <v>868</v>
      </c>
      <c r="C124" s="417"/>
      <c r="D124" s="417"/>
      <c r="E124" s="479"/>
    </row>
    <row r="125" spans="1:5" s="389" customFormat="1" ht="76.5" hidden="1" customHeight="1" x14ac:dyDescent="0.2">
      <c r="A125" s="465"/>
      <c r="B125" s="240" t="s">
        <v>802</v>
      </c>
      <c r="C125" s="281">
        <v>36010000</v>
      </c>
      <c r="D125" s="281">
        <f>D126</f>
        <v>0</v>
      </c>
      <c r="E125" s="475" t="s">
        <v>880</v>
      </c>
    </row>
    <row r="126" spans="1:5" s="395" customFormat="1" ht="24.75" hidden="1" customHeight="1" x14ac:dyDescent="0.2">
      <c r="A126" s="464"/>
      <c r="B126" s="415" t="s">
        <v>868</v>
      </c>
      <c r="C126" s="417"/>
      <c r="D126" s="417"/>
      <c r="E126" s="479"/>
    </row>
    <row r="127" spans="1:5" s="389" customFormat="1" ht="76.900000000000006" hidden="1" customHeight="1" x14ac:dyDescent="0.2">
      <c r="A127" s="465"/>
      <c r="B127" s="240" t="s">
        <v>971</v>
      </c>
      <c r="C127" s="281"/>
      <c r="D127" s="281">
        <f t="shared" ref="D127" si="3">D128+D129</f>
        <v>0</v>
      </c>
      <c r="E127" s="475" t="s">
        <v>879</v>
      </c>
    </row>
    <row r="128" spans="1:5" s="395" customFormat="1" ht="20.45" hidden="1" customHeight="1" x14ac:dyDescent="0.2">
      <c r="A128" s="464"/>
      <c r="B128" s="415" t="s">
        <v>868</v>
      </c>
      <c r="C128" s="417"/>
      <c r="D128" s="417"/>
    </row>
    <row r="129" spans="1:5" s="395" customFormat="1" ht="22.15" hidden="1" customHeight="1" x14ac:dyDescent="0.2">
      <c r="A129" s="464"/>
      <c r="B129" s="415" t="s">
        <v>869</v>
      </c>
      <c r="C129" s="417"/>
      <c r="D129" s="417"/>
      <c r="E129" s="479"/>
    </row>
    <row r="130" spans="1:5" s="389" customFormat="1" ht="60" customHeight="1" x14ac:dyDescent="0.2">
      <c r="A130" s="465" t="s">
        <v>808</v>
      </c>
      <c r="B130" s="411" t="s">
        <v>1034</v>
      </c>
      <c r="C130" s="282">
        <f>C134+C135+C136</f>
        <v>1007824482</v>
      </c>
      <c r="D130" s="282">
        <f>D131+D132</f>
        <v>-90000000</v>
      </c>
      <c r="E130" s="475" t="s">
        <v>881</v>
      </c>
    </row>
    <row r="131" spans="1:5" s="390" customFormat="1" ht="26.25" customHeight="1" x14ac:dyDescent="0.2">
      <c r="A131" s="464"/>
      <c r="B131" s="435" t="s">
        <v>868</v>
      </c>
      <c r="C131" s="404"/>
      <c r="D131" s="404">
        <f>D134+D136+D137</f>
        <v>-90000000</v>
      </c>
      <c r="E131" s="475"/>
    </row>
    <row r="132" spans="1:5" s="390" customFormat="1" ht="39.75" hidden="1" customHeight="1" x14ac:dyDescent="0.2">
      <c r="A132" s="464"/>
      <c r="B132" s="435" t="s">
        <v>947</v>
      </c>
      <c r="C132" s="404"/>
      <c r="D132" s="404">
        <f>D133+D135</f>
        <v>0</v>
      </c>
      <c r="E132" s="475"/>
    </row>
    <row r="133" spans="1:5" s="389" customFormat="1" ht="79.5" hidden="1" customHeight="1" x14ac:dyDescent="0.2">
      <c r="A133" s="465"/>
      <c r="B133" s="412" t="s">
        <v>866</v>
      </c>
      <c r="C133" s="282"/>
      <c r="D133" s="281"/>
      <c r="E133" s="478" t="s">
        <v>946</v>
      </c>
    </row>
    <row r="134" spans="1:5" s="389" customFormat="1" ht="61.5" customHeight="1" x14ac:dyDescent="0.2">
      <c r="A134" s="465"/>
      <c r="B134" s="412" t="s">
        <v>867</v>
      </c>
      <c r="C134" s="281"/>
      <c r="D134" s="281">
        <v>-90000000</v>
      </c>
      <c r="E134" s="478"/>
    </row>
    <row r="135" spans="1:5" s="389" customFormat="1" ht="114.75" hidden="1" customHeight="1" x14ac:dyDescent="0.2">
      <c r="A135" s="465"/>
      <c r="B135" s="412" t="s">
        <v>948</v>
      </c>
      <c r="C135" s="281">
        <v>642860965</v>
      </c>
      <c r="D135" s="281"/>
      <c r="E135" s="478" t="s">
        <v>946</v>
      </c>
    </row>
    <row r="136" spans="1:5" s="389" customFormat="1" ht="78" hidden="1" customHeight="1" x14ac:dyDescent="0.2">
      <c r="A136" s="465"/>
      <c r="B136" s="412" t="s">
        <v>803</v>
      </c>
      <c r="C136" s="281">
        <v>364963517</v>
      </c>
      <c r="D136" s="281"/>
      <c r="E136" s="475"/>
    </row>
    <row r="137" spans="1:5" s="389" customFormat="1" ht="118.5" hidden="1" customHeight="1" x14ac:dyDescent="0.2">
      <c r="A137" s="465"/>
      <c r="B137" s="412" t="s">
        <v>949</v>
      </c>
      <c r="C137" s="281"/>
      <c r="D137" s="281"/>
      <c r="E137" s="475"/>
    </row>
    <row r="138" spans="1:5" s="395" customFormat="1" ht="82.5" hidden="1" customHeight="1" x14ac:dyDescent="0.2">
      <c r="A138" s="467">
        <v>10</v>
      </c>
      <c r="B138" s="435" t="s">
        <v>890</v>
      </c>
      <c r="C138" s="404">
        <f>C145</f>
        <v>0</v>
      </c>
      <c r="D138" s="404">
        <f>D139</f>
        <v>0</v>
      </c>
      <c r="E138" s="475"/>
    </row>
    <row r="139" spans="1:5" s="389" customFormat="1" ht="55.5" hidden="1" customHeight="1" x14ac:dyDescent="0.2">
      <c r="A139" s="465" t="s">
        <v>887</v>
      </c>
      <c r="B139" s="411" t="s">
        <v>1003</v>
      </c>
      <c r="C139" s="404"/>
      <c r="D139" s="282">
        <f>D140</f>
        <v>0</v>
      </c>
      <c r="E139" s="475" t="s">
        <v>879</v>
      </c>
    </row>
    <row r="140" spans="1:5" s="389" customFormat="1" ht="60.75" hidden="1" customHeight="1" x14ac:dyDescent="0.2">
      <c r="A140" s="465"/>
      <c r="B140" s="406" t="s">
        <v>963</v>
      </c>
      <c r="C140" s="282"/>
      <c r="D140" s="424"/>
      <c r="E140" s="475"/>
    </row>
    <row r="141" spans="1:5" s="389" customFormat="1" ht="41.25" customHeight="1" x14ac:dyDescent="0.2">
      <c r="A141" s="467">
        <v>11</v>
      </c>
      <c r="B141" s="435" t="s">
        <v>833</v>
      </c>
      <c r="C141" s="404">
        <f>C150</f>
        <v>79799000</v>
      </c>
      <c r="D141" s="404">
        <f>D142+D150</f>
        <v>24622750</v>
      </c>
      <c r="E141" s="475"/>
    </row>
    <row r="142" spans="1:5" s="389" customFormat="1" ht="42.75" customHeight="1" x14ac:dyDescent="0.2">
      <c r="A142" s="465" t="s">
        <v>974</v>
      </c>
      <c r="B142" s="411" t="s">
        <v>1041</v>
      </c>
      <c r="C142" s="404"/>
      <c r="D142" s="282">
        <f t="shared" ref="D142" si="4">D143</f>
        <v>-30000000</v>
      </c>
      <c r="E142" s="475" t="s">
        <v>881</v>
      </c>
    </row>
    <row r="143" spans="1:5" s="389" customFormat="1" ht="60" customHeight="1" x14ac:dyDescent="0.2">
      <c r="A143" s="465"/>
      <c r="B143" s="415" t="s">
        <v>987</v>
      </c>
      <c r="C143" s="404"/>
      <c r="D143" s="416">
        <f>D144+D146+D148</f>
        <v>-30000000</v>
      </c>
      <c r="E143" s="475"/>
    </row>
    <row r="144" spans="1:5" s="389" customFormat="1" ht="26.25" customHeight="1" x14ac:dyDescent="0.2">
      <c r="A144" s="465"/>
      <c r="B144" s="421" t="s">
        <v>668</v>
      </c>
      <c r="C144" s="404"/>
      <c r="D144" s="414">
        <f>D145</f>
        <v>-30000000</v>
      </c>
      <c r="E144" s="475"/>
    </row>
    <row r="145" spans="1:5" s="389" customFormat="1" ht="63" customHeight="1" x14ac:dyDescent="0.2">
      <c r="A145" s="465"/>
      <c r="B145" s="406" t="s">
        <v>986</v>
      </c>
      <c r="C145" s="404"/>
      <c r="D145" s="281">
        <v>-30000000</v>
      </c>
      <c r="E145" s="475"/>
    </row>
    <row r="146" spans="1:5" s="389" customFormat="1" ht="27" hidden="1" customHeight="1" x14ac:dyDescent="0.2">
      <c r="A146" s="465"/>
      <c r="B146" s="422" t="s">
        <v>452</v>
      </c>
      <c r="C146" s="404"/>
      <c r="D146" s="282">
        <f>D147</f>
        <v>0</v>
      </c>
      <c r="E146" s="475"/>
    </row>
    <row r="147" spans="1:5" s="389" customFormat="1" ht="62.25" hidden="1" customHeight="1" x14ac:dyDescent="0.2">
      <c r="A147" s="465"/>
      <c r="B147" s="450" t="s">
        <v>933</v>
      </c>
      <c r="C147" s="404"/>
      <c r="D147" s="281"/>
      <c r="E147" s="475"/>
    </row>
    <row r="148" spans="1:5" s="389" customFormat="1" ht="21" hidden="1" customHeight="1" x14ac:dyDescent="0.2">
      <c r="A148" s="465"/>
      <c r="B148" s="421" t="s">
        <v>667</v>
      </c>
      <c r="C148" s="404"/>
      <c r="D148" s="414">
        <f>D149</f>
        <v>0</v>
      </c>
      <c r="E148" s="475"/>
    </row>
    <row r="149" spans="1:5" s="389" customFormat="1" ht="42" hidden="1" customHeight="1" x14ac:dyDescent="0.2">
      <c r="A149" s="465"/>
      <c r="B149" s="406" t="s">
        <v>943</v>
      </c>
      <c r="C149" s="404"/>
      <c r="D149" s="281"/>
      <c r="E149" s="475"/>
    </row>
    <row r="150" spans="1:5" s="389" customFormat="1" ht="40.5" customHeight="1" x14ac:dyDescent="0.2">
      <c r="A150" s="465" t="s">
        <v>832</v>
      </c>
      <c r="B150" s="411" t="s">
        <v>1030</v>
      </c>
      <c r="C150" s="282">
        <f>C153+C157</f>
        <v>79799000</v>
      </c>
      <c r="D150" s="282">
        <f>D151+D152</f>
        <v>54622750</v>
      </c>
      <c r="E150" s="475"/>
    </row>
    <row r="151" spans="1:5" s="393" customFormat="1" ht="22.5" customHeight="1" x14ac:dyDescent="0.2">
      <c r="A151" s="465"/>
      <c r="B151" s="413" t="s">
        <v>868</v>
      </c>
      <c r="C151" s="282"/>
      <c r="D151" s="282">
        <f t="shared" ref="D151" si="5">D154+D158</f>
        <v>8000000</v>
      </c>
      <c r="E151" s="475"/>
    </row>
    <row r="152" spans="1:5" s="393" customFormat="1" ht="22.5" customHeight="1" x14ac:dyDescent="0.2">
      <c r="A152" s="465"/>
      <c r="B152" s="413" t="s">
        <v>869</v>
      </c>
      <c r="C152" s="282"/>
      <c r="D152" s="282">
        <f t="shared" ref="D152" si="6">D155+D159</f>
        <v>46622750</v>
      </c>
      <c r="E152" s="475"/>
    </row>
    <row r="153" spans="1:5" s="389" customFormat="1" ht="62.25" hidden="1" customHeight="1" x14ac:dyDescent="0.2">
      <c r="A153" s="465"/>
      <c r="B153" s="406" t="s">
        <v>909</v>
      </c>
      <c r="C153" s="281">
        <v>26124000</v>
      </c>
      <c r="D153" s="281">
        <f>D154+D155</f>
        <v>0</v>
      </c>
      <c r="E153" s="475" t="s">
        <v>879</v>
      </c>
    </row>
    <row r="154" spans="1:5" s="395" customFormat="1" ht="21" hidden="1" customHeight="1" x14ac:dyDescent="0.2">
      <c r="A154" s="464"/>
      <c r="B154" s="415" t="s">
        <v>868</v>
      </c>
      <c r="C154" s="417"/>
      <c r="D154" s="417"/>
      <c r="E154" s="475"/>
    </row>
    <row r="155" spans="1:5" s="395" customFormat="1" ht="21" hidden="1" customHeight="1" x14ac:dyDescent="0.2">
      <c r="A155" s="464"/>
      <c r="B155" s="415" t="s">
        <v>869</v>
      </c>
      <c r="C155" s="417"/>
      <c r="D155" s="417"/>
      <c r="E155" s="475"/>
    </row>
    <row r="156" spans="1:5" s="389" customFormat="1" ht="20.25" customHeight="1" x14ac:dyDescent="0.2">
      <c r="A156" s="465"/>
      <c r="B156" s="407" t="s">
        <v>456</v>
      </c>
      <c r="C156" s="282">
        <f>C157</f>
        <v>53675000</v>
      </c>
      <c r="D156" s="282">
        <f t="shared" ref="D156" si="7">D157</f>
        <v>54622750</v>
      </c>
      <c r="E156" s="475"/>
    </row>
    <row r="157" spans="1:5" s="389" customFormat="1" ht="56.25" customHeight="1" x14ac:dyDescent="0.2">
      <c r="A157" s="465"/>
      <c r="B157" s="240" t="s">
        <v>839</v>
      </c>
      <c r="C157" s="281">
        <v>53675000</v>
      </c>
      <c r="D157" s="281">
        <f>D158+D159</f>
        <v>54622750</v>
      </c>
      <c r="E157" s="475" t="s">
        <v>880</v>
      </c>
    </row>
    <row r="158" spans="1:5" s="395" customFormat="1" ht="21.75" customHeight="1" x14ac:dyDescent="0.2">
      <c r="A158" s="464"/>
      <c r="B158" s="415" t="s">
        <v>868</v>
      </c>
      <c r="C158" s="417"/>
      <c r="D158" s="417">
        <v>8000000</v>
      </c>
      <c r="E158" s="475"/>
    </row>
    <row r="159" spans="1:5" s="395" customFormat="1" ht="21.75" customHeight="1" x14ac:dyDescent="0.2">
      <c r="A159" s="464"/>
      <c r="B159" s="415" t="s">
        <v>869</v>
      </c>
      <c r="C159" s="417"/>
      <c r="D159" s="417">
        <v>46622750</v>
      </c>
      <c r="E159" s="475"/>
    </row>
    <row r="160" spans="1:5" s="395" customFormat="1" ht="41.25" customHeight="1" x14ac:dyDescent="0.2">
      <c r="A160" s="467">
        <v>12</v>
      </c>
      <c r="B160" s="418" t="s">
        <v>813</v>
      </c>
      <c r="C160" s="404">
        <f>C161</f>
        <v>4300000</v>
      </c>
      <c r="D160" s="404">
        <f>D161</f>
        <v>20464752</v>
      </c>
      <c r="E160" s="475"/>
    </row>
    <row r="161" spans="1:5" s="393" customFormat="1" ht="56.25" x14ac:dyDescent="0.2">
      <c r="A161" s="465" t="s">
        <v>814</v>
      </c>
      <c r="B161" s="407" t="s">
        <v>1004</v>
      </c>
      <c r="C161" s="282">
        <f>C173</f>
        <v>4300000</v>
      </c>
      <c r="D161" s="282">
        <f>D162+D163</f>
        <v>20464752</v>
      </c>
      <c r="E161" s="475" t="s">
        <v>880</v>
      </c>
    </row>
    <row r="162" spans="1:5" s="395" customFormat="1" ht="62.25" customHeight="1" x14ac:dyDescent="0.2">
      <c r="A162" s="466"/>
      <c r="B162" s="415" t="s">
        <v>941</v>
      </c>
      <c r="C162" s="417">
        <f t="shared" ref="C162" si="8">C166+C171+C175</f>
        <v>0</v>
      </c>
      <c r="D162" s="417">
        <f t="shared" ref="D162" si="9">D166+D171+D175</f>
        <v>20464752</v>
      </c>
      <c r="E162" s="475"/>
    </row>
    <row r="163" spans="1:5" s="395" customFormat="1" ht="83.25" hidden="1" customHeight="1" x14ac:dyDescent="0.2">
      <c r="A163" s="466"/>
      <c r="B163" s="415" t="s">
        <v>942</v>
      </c>
      <c r="C163" s="417">
        <f t="shared" ref="C163" si="10">C167+C172</f>
        <v>0</v>
      </c>
      <c r="D163" s="417">
        <f t="shared" ref="D163" si="11">D167+D172</f>
        <v>0</v>
      </c>
      <c r="E163" s="475"/>
    </row>
    <row r="164" spans="1:5" s="393" customFormat="1" ht="22.5" hidden="1" customHeight="1" x14ac:dyDescent="0.2">
      <c r="A164" s="465"/>
      <c r="B164" s="407" t="s">
        <v>769</v>
      </c>
      <c r="C164" s="282"/>
      <c r="D164" s="282">
        <f>D165+D168</f>
        <v>0</v>
      </c>
      <c r="E164" s="475"/>
    </row>
    <row r="165" spans="1:5" s="389" customFormat="1" ht="79.5" hidden="1" customHeight="1" x14ac:dyDescent="0.2">
      <c r="A165" s="397"/>
      <c r="B165" s="406" t="s">
        <v>985</v>
      </c>
      <c r="C165" s="281"/>
      <c r="D165" s="281">
        <f>D166+D167</f>
        <v>0</v>
      </c>
      <c r="E165" s="475"/>
    </row>
    <row r="166" spans="1:5" s="389" customFormat="1" ht="20.25" hidden="1" customHeight="1" x14ac:dyDescent="0.2">
      <c r="A166" s="397"/>
      <c r="B166" s="415" t="s">
        <v>868</v>
      </c>
      <c r="C166" s="281"/>
      <c r="D166" s="417"/>
      <c r="E166" s="475"/>
    </row>
    <row r="167" spans="1:5" s="395" customFormat="1" ht="20.25" hidden="1" customHeight="1" x14ac:dyDescent="0.2">
      <c r="A167" s="466"/>
      <c r="B167" s="415" t="s">
        <v>869</v>
      </c>
      <c r="C167" s="417"/>
      <c r="D167" s="417"/>
      <c r="E167" s="475"/>
    </row>
    <row r="168" spans="1:5" s="389" customFormat="1" ht="60" hidden="1" customHeight="1" x14ac:dyDescent="0.2">
      <c r="A168" s="465"/>
      <c r="B168" s="406" t="s">
        <v>934</v>
      </c>
      <c r="C168" s="281"/>
      <c r="D168" s="281"/>
      <c r="E168" s="475"/>
    </row>
    <row r="169" spans="1:5" s="393" customFormat="1" ht="22.5" customHeight="1" x14ac:dyDescent="0.2">
      <c r="A169" s="465"/>
      <c r="B169" s="407" t="s">
        <v>0</v>
      </c>
      <c r="C169" s="282"/>
      <c r="D169" s="282">
        <f>D170</f>
        <v>20464752</v>
      </c>
      <c r="E169" s="475"/>
    </row>
    <row r="170" spans="1:5" s="389" customFormat="1" ht="39.75" customHeight="1" x14ac:dyDescent="0.2">
      <c r="A170" s="397"/>
      <c r="B170" s="406" t="s">
        <v>962</v>
      </c>
      <c r="C170" s="281"/>
      <c r="D170" s="281">
        <f>D171+D172</f>
        <v>20464752</v>
      </c>
      <c r="E170" s="475"/>
    </row>
    <row r="171" spans="1:5" s="395" customFormat="1" ht="23.25" customHeight="1" x14ac:dyDescent="0.2">
      <c r="A171" s="466"/>
      <c r="B171" s="415" t="s">
        <v>868</v>
      </c>
      <c r="C171" s="417"/>
      <c r="D171" s="417">
        <v>20464752</v>
      </c>
      <c r="E171" s="475"/>
    </row>
    <row r="172" spans="1:5" s="395" customFormat="1" ht="23.25" hidden="1" customHeight="1" x14ac:dyDescent="0.2">
      <c r="A172" s="466"/>
      <c r="B172" s="415" t="s">
        <v>869</v>
      </c>
      <c r="C172" s="417"/>
      <c r="D172" s="417"/>
      <c r="E172" s="475"/>
    </row>
    <row r="173" spans="1:5" s="389" customFormat="1" ht="18.75" hidden="1" customHeight="1" x14ac:dyDescent="0.2">
      <c r="A173" s="465"/>
      <c r="B173" s="407" t="s">
        <v>674</v>
      </c>
      <c r="C173" s="282">
        <f>C174</f>
        <v>4300000</v>
      </c>
      <c r="D173" s="282">
        <f>D174</f>
        <v>0</v>
      </c>
      <c r="E173" s="475"/>
    </row>
    <row r="174" spans="1:5" s="389" customFormat="1" ht="38.25" hidden="1" customHeight="1" x14ac:dyDescent="0.2">
      <c r="A174" s="465"/>
      <c r="B174" s="406" t="s">
        <v>850</v>
      </c>
      <c r="C174" s="281">
        <v>4300000</v>
      </c>
      <c r="D174" s="281">
        <f>D175</f>
        <v>0</v>
      </c>
      <c r="E174" s="475"/>
    </row>
    <row r="175" spans="1:5" s="395" customFormat="1" ht="24" hidden="1" customHeight="1" x14ac:dyDescent="0.2">
      <c r="A175" s="464"/>
      <c r="B175" s="415" t="s">
        <v>868</v>
      </c>
      <c r="C175" s="417"/>
      <c r="D175" s="417"/>
      <c r="E175" s="475"/>
    </row>
    <row r="176" spans="1:5" s="395" customFormat="1" ht="43.5" hidden="1" customHeight="1" x14ac:dyDescent="0.2">
      <c r="A176" s="467">
        <v>13</v>
      </c>
      <c r="B176" s="403" t="s">
        <v>812</v>
      </c>
      <c r="C176" s="404">
        <f>C177</f>
        <v>95878750</v>
      </c>
      <c r="D176" s="404">
        <f>D177</f>
        <v>0</v>
      </c>
      <c r="E176" s="475"/>
    </row>
    <row r="177" spans="1:5" s="389" customFormat="1" ht="59.25" hidden="1" customHeight="1" x14ac:dyDescent="0.2">
      <c r="A177" s="465" t="s">
        <v>824</v>
      </c>
      <c r="B177" s="402" t="s">
        <v>1005</v>
      </c>
      <c r="C177" s="400">
        <f>C180</f>
        <v>95878750</v>
      </c>
      <c r="D177" s="400">
        <f>D178+D179</f>
        <v>0</v>
      </c>
      <c r="E177" s="475" t="s">
        <v>880</v>
      </c>
    </row>
    <row r="178" spans="1:5" s="389" customFormat="1" ht="27.75" hidden="1" customHeight="1" x14ac:dyDescent="0.2">
      <c r="A178" s="465"/>
      <c r="B178" s="413" t="s">
        <v>868</v>
      </c>
      <c r="C178" s="400"/>
      <c r="D178" s="452">
        <f>D188+D191+D194</f>
        <v>0</v>
      </c>
      <c r="E178" s="475"/>
    </row>
    <row r="179" spans="1:5" s="389" customFormat="1" ht="27.75" hidden="1" customHeight="1" x14ac:dyDescent="0.2">
      <c r="A179" s="465"/>
      <c r="B179" s="413" t="s">
        <v>869</v>
      </c>
      <c r="C179" s="400"/>
      <c r="D179" s="410">
        <f>D199+D186</f>
        <v>0</v>
      </c>
      <c r="E179" s="475"/>
    </row>
    <row r="180" spans="1:5" s="389" customFormat="1" ht="57" hidden="1" customHeight="1" x14ac:dyDescent="0.2">
      <c r="A180" s="465"/>
      <c r="B180" s="415" t="s">
        <v>1007</v>
      </c>
      <c r="C180" s="416">
        <f>C187+C190+C193+C196</f>
        <v>95878750</v>
      </c>
      <c r="D180" s="416">
        <f>D185+D189+D192+D195+D198</f>
        <v>0</v>
      </c>
      <c r="E180" s="475"/>
    </row>
    <row r="181" spans="1:5" s="389" customFormat="1" ht="78" hidden="1" customHeight="1" x14ac:dyDescent="0.2">
      <c r="A181" s="465"/>
      <c r="B181" s="415" t="s">
        <v>1006</v>
      </c>
      <c r="C181" s="416">
        <f t="shared" ref="C181" si="12">C186</f>
        <v>0</v>
      </c>
      <c r="D181" s="416">
        <f t="shared" ref="D181" si="13">D186</f>
        <v>0</v>
      </c>
      <c r="E181" s="475"/>
    </row>
    <row r="182" spans="1:5" s="389" customFormat="1" ht="56.25" hidden="1" customHeight="1" x14ac:dyDescent="0.2">
      <c r="A182" s="465"/>
      <c r="B182" s="415" t="s">
        <v>1008</v>
      </c>
      <c r="C182" s="416">
        <f t="shared" ref="C182" si="14">C199</f>
        <v>0</v>
      </c>
      <c r="D182" s="416">
        <f>D199</f>
        <v>0</v>
      </c>
      <c r="E182" s="475"/>
    </row>
    <row r="183" spans="1:5" s="389" customFormat="1" ht="24.75" hidden="1" customHeight="1" x14ac:dyDescent="0.2">
      <c r="A183" s="465"/>
      <c r="B183" s="407" t="s">
        <v>672</v>
      </c>
      <c r="C183" s="416"/>
      <c r="D183" s="414">
        <f>D184</f>
        <v>0</v>
      </c>
      <c r="E183" s="475"/>
    </row>
    <row r="184" spans="1:5" s="389" customFormat="1" ht="96" hidden="1" customHeight="1" x14ac:dyDescent="0.2">
      <c r="A184" s="465"/>
      <c r="B184" s="406" t="s">
        <v>984</v>
      </c>
      <c r="C184" s="416"/>
      <c r="D184" s="281">
        <f>D186</f>
        <v>0</v>
      </c>
      <c r="E184" s="475"/>
    </row>
    <row r="185" spans="1:5" s="389" customFormat="1" ht="24" hidden="1" customHeight="1" x14ac:dyDescent="0.2">
      <c r="A185" s="465"/>
      <c r="B185" s="415" t="s">
        <v>868</v>
      </c>
      <c r="C185" s="416"/>
      <c r="D185" s="281"/>
      <c r="E185" s="475"/>
    </row>
    <row r="186" spans="1:5" s="389" customFormat="1" ht="24" hidden="1" customHeight="1" x14ac:dyDescent="0.2">
      <c r="A186" s="465"/>
      <c r="B186" s="415" t="s">
        <v>869</v>
      </c>
      <c r="C186" s="416"/>
      <c r="D186" s="281"/>
      <c r="E186" s="475"/>
    </row>
    <row r="187" spans="1:5" s="393" customFormat="1" ht="22.5" hidden="1" customHeight="1" x14ac:dyDescent="0.2">
      <c r="A187" s="465"/>
      <c r="B187" s="402" t="s">
        <v>0</v>
      </c>
      <c r="C187" s="400">
        <f>C188</f>
        <v>8890950</v>
      </c>
      <c r="D187" s="400">
        <f>D188</f>
        <v>0</v>
      </c>
      <c r="E187" s="475"/>
    </row>
    <row r="188" spans="1:5" s="389" customFormat="1" ht="78" hidden="1" customHeight="1" x14ac:dyDescent="0.2">
      <c r="A188" s="465"/>
      <c r="B188" s="406" t="s">
        <v>952</v>
      </c>
      <c r="C188" s="281">
        <v>8890950</v>
      </c>
      <c r="D188" s="281">
        <f>D189</f>
        <v>0</v>
      </c>
      <c r="E188" s="475"/>
    </row>
    <row r="189" spans="1:5" s="389" customFormat="1" ht="22.5" hidden="1" customHeight="1" x14ac:dyDescent="0.2">
      <c r="A189" s="465"/>
      <c r="B189" s="415" t="s">
        <v>868</v>
      </c>
      <c r="C189" s="281"/>
      <c r="D189" s="281"/>
      <c r="E189" s="475"/>
    </row>
    <row r="190" spans="1:5" s="393" customFormat="1" ht="21.75" hidden="1" customHeight="1" x14ac:dyDescent="0.2">
      <c r="A190" s="465"/>
      <c r="B190" s="407" t="s">
        <v>455</v>
      </c>
      <c r="C190" s="282">
        <f>C191</f>
        <v>18002800</v>
      </c>
      <c r="D190" s="282">
        <f>D191</f>
        <v>0</v>
      </c>
      <c r="E190" s="475"/>
    </row>
    <row r="191" spans="1:5" s="389" customFormat="1" ht="42.75" hidden="1" customHeight="1" x14ac:dyDescent="0.2">
      <c r="A191" s="465"/>
      <c r="B191" s="406" t="s">
        <v>951</v>
      </c>
      <c r="C191" s="281">
        <v>18002800</v>
      </c>
      <c r="D191" s="281"/>
      <c r="E191" s="475"/>
    </row>
    <row r="192" spans="1:5" s="389" customFormat="1" ht="24.75" hidden="1" customHeight="1" x14ac:dyDescent="0.2">
      <c r="A192" s="465"/>
      <c r="B192" s="415" t="s">
        <v>868</v>
      </c>
      <c r="C192" s="281"/>
      <c r="D192" s="281"/>
      <c r="E192" s="475"/>
    </row>
    <row r="193" spans="1:5" s="393" customFormat="1" ht="20.25" hidden="1" customHeight="1" x14ac:dyDescent="0.2">
      <c r="A193" s="465"/>
      <c r="B193" s="407" t="s">
        <v>769</v>
      </c>
      <c r="C193" s="282">
        <f>C194</f>
        <v>45000000</v>
      </c>
      <c r="D193" s="282">
        <f>D194</f>
        <v>0</v>
      </c>
      <c r="E193" s="475"/>
    </row>
    <row r="194" spans="1:5" s="389" customFormat="1" ht="60" hidden="1" customHeight="1" x14ac:dyDescent="0.2">
      <c r="A194" s="465"/>
      <c r="B194" s="406" t="s">
        <v>976</v>
      </c>
      <c r="C194" s="281">
        <v>45000000</v>
      </c>
      <c r="D194" s="281">
        <f>D195</f>
        <v>0</v>
      </c>
      <c r="E194" s="475"/>
    </row>
    <row r="195" spans="1:5" s="389" customFormat="1" ht="24.75" hidden="1" customHeight="1" x14ac:dyDescent="0.2">
      <c r="A195" s="465"/>
      <c r="B195" s="415" t="s">
        <v>868</v>
      </c>
      <c r="C195" s="281"/>
      <c r="D195" s="281"/>
      <c r="E195" s="475"/>
    </row>
    <row r="196" spans="1:5" s="393" customFormat="1" ht="21" hidden="1" customHeight="1" x14ac:dyDescent="0.2">
      <c r="A196" s="465"/>
      <c r="B196" s="407" t="s">
        <v>460</v>
      </c>
      <c r="C196" s="282">
        <f>C197</f>
        <v>23985000</v>
      </c>
      <c r="D196" s="282">
        <f t="shared" ref="D196" si="15">D197</f>
        <v>0</v>
      </c>
      <c r="E196" s="475"/>
    </row>
    <row r="197" spans="1:5" s="389" customFormat="1" ht="41.25" hidden="1" customHeight="1" x14ac:dyDescent="0.2">
      <c r="A197" s="465"/>
      <c r="B197" s="406" t="s">
        <v>940</v>
      </c>
      <c r="C197" s="281">
        <v>23985000</v>
      </c>
      <c r="D197" s="281">
        <f>D198+D199</f>
        <v>0</v>
      </c>
      <c r="E197" s="475"/>
    </row>
    <row r="198" spans="1:5" s="389" customFormat="1" ht="24" hidden="1" customHeight="1" x14ac:dyDescent="0.2">
      <c r="A198" s="465"/>
      <c r="B198" s="415" t="s">
        <v>868</v>
      </c>
      <c r="C198" s="281"/>
      <c r="D198" s="281"/>
      <c r="E198" s="475"/>
    </row>
    <row r="199" spans="1:5" s="395" customFormat="1" ht="19.5" hidden="1" customHeight="1" x14ac:dyDescent="0.2">
      <c r="A199" s="464"/>
      <c r="B199" s="415" t="s">
        <v>869</v>
      </c>
      <c r="C199" s="417"/>
      <c r="D199" s="417"/>
      <c r="E199" s="475"/>
    </row>
    <row r="200" spans="1:5" s="395" customFormat="1" ht="40.5" hidden="1" customHeight="1" x14ac:dyDescent="0.2">
      <c r="A200" s="464"/>
      <c r="B200" s="415" t="s">
        <v>970</v>
      </c>
      <c r="C200" s="417"/>
      <c r="D200" s="417">
        <f>D201</f>
        <v>0</v>
      </c>
      <c r="E200" s="475"/>
    </row>
    <row r="201" spans="1:5" s="395" customFormat="1" ht="22.5" hidden="1" customHeight="1" x14ac:dyDescent="0.2">
      <c r="A201" s="464"/>
      <c r="B201" s="422" t="s">
        <v>668</v>
      </c>
      <c r="C201" s="417"/>
      <c r="D201" s="404">
        <f>D202</f>
        <v>0</v>
      </c>
      <c r="E201" s="475"/>
    </row>
    <row r="202" spans="1:5" s="395" customFormat="1" ht="43.5" hidden="1" customHeight="1" x14ac:dyDescent="0.2">
      <c r="A202" s="464"/>
      <c r="B202" s="406" t="s">
        <v>975</v>
      </c>
      <c r="C202" s="417"/>
      <c r="D202" s="417"/>
      <c r="E202" s="475"/>
    </row>
    <row r="203" spans="1:5" s="395" customFormat="1" ht="21.75" hidden="1" customHeight="1" x14ac:dyDescent="0.2">
      <c r="A203" s="464"/>
      <c r="B203" s="415" t="s">
        <v>868</v>
      </c>
      <c r="C203" s="417"/>
      <c r="D203" s="417"/>
      <c r="E203" s="475"/>
    </row>
    <row r="204" spans="1:5" s="395" customFormat="1" ht="60.75" customHeight="1" x14ac:dyDescent="0.2">
      <c r="A204" s="467">
        <v>14</v>
      </c>
      <c r="B204" s="419" t="s">
        <v>815</v>
      </c>
      <c r="C204" s="404">
        <f>C205+C317</f>
        <v>204580200</v>
      </c>
      <c r="D204" s="404">
        <f>D205+D317</f>
        <v>-28626962</v>
      </c>
      <c r="E204" s="475"/>
    </row>
    <row r="205" spans="1:5" s="393" customFormat="1" ht="60" customHeight="1" x14ac:dyDescent="0.2">
      <c r="A205" s="465" t="s">
        <v>816</v>
      </c>
      <c r="B205" s="402" t="s">
        <v>1031</v>
      </c>
      <c r="C205" s="400">
        <f t="shared" ref="C205:D205" si="16">C206</f>
        <v>152453000</v>
      </c>
      <c r="D205" s="400">
        <f t="shared" si="16"/>
        <v>-12726208</v>
      </c>
      <c r="E205" s="475" t="s">
        <v>880</v>
      </c>
    </row>
    <row r="206" spans="1:5" s="395" customFormat="1" ht="56.25" x14ac:dyDescent="0.2">
      <c r="A206" s="466"/>
      <c r="B206" s="420" t="s">
        <v>800</v>
      </c>
      <c r="C206" s="416">
        <f>C207+C212+C225+C246+C249+C253+C257+C263+C269+C275+C281+C284+C290+C296+C298+C307+C310+C288+C223+C220</f>
        <v>152453000</v>
      </c>
      <c r="D206" s="416">
        <f>D207+D212+D225+D246+D249+D253+D257+D263+D269+D275+D281+D284+D290+D296+D298+D307+D310+D288+D223+D220</f>
        <v>-12726208</v>
      </c>
      <c r="E206" s="475"/>
    </row>
    <row r="207" spans="1:5" s="393" customFormat="1" ht="19.5" customHeight="1" x14ac:dyDescent="0.2">
      <c r="A207" s="465"/>
      <c r="B207" s="421" t="s">
        <v>667</v>
      </c>
      <c r="C207" s="414">
        <f t="shared" ref="C207" si="17">SUM(C208:C211)</f>
        <v>0</v>
      </c>
      <c r="D207" s="414">
        <f t="shared" ref="D207" si="18">SUM(D208:D211)</f>
        <v>-1058000</v>
      </c>
      <c r="E207" s="475"/>
    </row>
    <row r="208" spans="1:5" s="389" customFormat="1" ht="58.5" hidden="1" customHeight="1" x14ac:dyDescent="0.2">
      <c r="A208" s="465"/>
      <c r="B208" s="240" t="s">
        <v>768</v>
      </c>
      <c r="C208" s="281"/>
      <c r="D208" s="281"/>
      <c r="E208" s="475"/>
    </row>
    <row r="209" spans="1:5" s="389" customFormat="1" ht="60" hidden="1" customHeight="1" x14ac:dyDescent="0.2">
      <c r="A209" s="465"/>
      <c r="B209" s="240" t="s">
        <v>961</v>
      </c>
      <c r="C209" s="281"/>
      <c r="D209" s="281"/>
      <c r="E209" s="475"/>
    </row>
    <row r="210" spans="1:5" s="389" customFormat="1" ht="19.5" hidden="1" customHeight="1" x14ac:dyDescent="0.2">
      <c r="A210" s="465"/>
      <c r="B210" s="240" t="s">
        <v>238</v>
      </c>
      <c r="C210" s="281"/>
      <c r="D210" s="281"/>
      <c r="E210" s="475"/>
    </row>
    <row r="211" spans="1:5" s="389" customFormat="1" ht="60.75" customHeight="1" x14ac:dyDescent="0.2">
      <c r="A211" s="465"/>
      <c r="B211" s="240" t="s">
        <v>936</v>
      </c>
      <c r="C211" s="281"/>
      <c r="D211" s="281">
        <v>-1058000</v>
      </c>
      <c r="E211" s="475"/>
    </row>
    <row r="212" spans="1:5" s="393" customFormat="1" ht="21" customHeight="1" x14ac:dyDescent="0.2">
      <c r="A212" s="465"/>
      <c r="B212" s="422" t="s">
        <v>452</v>
      </c>
      <c r="C212" s="414">
        <f t="shared" ref="C212" si="19">SUM(C213:C219)</f>
        <v>5000000</v>
      </c>
      <c r="D212" s="414">
        <f t="shared" ref="D212" si="20">SUM(D213:D219)</f>
        <v>-3000000</v>
      </c>
      <c r="E212" s="475"/>
    </row>
    <row r="213" spans="1:5" s="389" customFormat="1" ht="114.75" customHeight="1" x14ac:dyDescent="0.2">
      <c r="A213" s="465"/>
      <c r="B213" s="240" t="s">
        <v>960</v>
      </c>
      <c r="C213" s="281">
        <v>5000000</v>
      </c>
      <c r="D213" s="281">
        <v>-3000000</v>
      </c>
      <c r="E213" s="475"/>
    </row>
    <row r="214" spans="1:5" s="389" customFormat="1" ht="98.25" hidden="1" customHeight="1" x14ac:dyDescent="0.2">
      <c r="A214" s="465"/>
      <c r="B214" s="240" t="s">
        <v>794</v>
      </c>
      <c r="C214" s="281"/>
      <c r="D214" s="281"/>
      <c r="E214" s="475"/>
    </row>
    <row r="215" spans="1:5" s="389" customFormat="1" ht="37.5" hidden="1" customHeight="1" x14ac:dyDescent="0.2">
      <c r="A215" s="465"/>
      <c r="B215" s="240" t="s">
        <v>795</v>
      </c>
      <c r="C215" s="281"/>
      <c r="D215" s="281"/>
      <c r="E215" s="475"/>
    </row>
    <row r="216" spans="1:5" s="389" customFormat="1" ht="96" hidden="1" customHeight="1" x14ac:dyDescent="0.2">
      <c r="A216" s="465"/>
      <c r="B216" s="240" t="s">
        <v>796</v>
      </c>
      <c r="C216" s="281"/>
      <c r="D216" s="281"/>
      <c r="E216" s="475"/>
    </row>
    <row r="217" spans="1:5" s="389" customFormat="1" ht="63.75" hidden="1" customHeight="1" x14ac:dyDescent="0.2">
      <c r="A217" s="465"/>
      <c r="B217" s="240" t="s">
        <v>935</v>
      </c>
      <c r="C217" s="281"/>
      <c r="D217" s="281"/>
      <c r="E217" s="475"/>
    </row>
    <row r="218" spans="1:5" s="389" customFormat="1" ht="51.75" hidden="1" customHeight="1" x14ac:dyDescent="0.2">
      <c r="A218" s="465"/>
      <c r="B218" s="240" t="s">
        <v>775</v>
      </c>
      <c r="C218" s="281"/>
      <c r="D218" s="281"/>
      <c r="E218" s="475"/>
    </row>
    <row r="219" spans="1:5" s="389" customFormat="1" ht="81" hidden="1" customHeight="1" x14ac:dyDescent="0.2">
      <c r="A219" s="465"/>
      <c r="B219" s="423" t="s">
        <v>916</v>
      </c>
      <c r="C219" s="281"/>
      <c r="D219" s="281"/>
      <c r="E219" s="475"/>
    </row>
    <row r="220" spans="1:5" s="389" customFormat="1" hidden="1" x14ac:dyDescent="0.2">
      <c r="A220" s="465"/>
      <c r="B220" s="422" t="s">
        <v>673</v>
      </c>
      <c r="C220" s="414">
        <f>C221</f>
        <v>0</v>
      </c>
      <c r="D220" s="414">
        <f>D221+D222</f>
        <v>0</v>
      </c>
      <c r="E220" s="475"/>
    </row>
    <row r="221" spans="1:5" s="389" customFormat="1" ht="37.5" hidden="1" customHeight="1" x14ac:dyDescent="0.2">
      <c r="A221" s="465"/>
      <c r="B221" s="423" t="s">
        <v>854</v>
      </c>
      <c r="C221" s="281"/>
      <c r="D221" s="281"/>
      <c r="E221" s="475"/>
    </row>
    <row r="222" spans="1:5" s="389" customFormat="1" ht="37.5" hidden="1" customHeight="1" x14ac:dyDescent="0.2">
      <c r="A222" s="465"/>
      <c r="B222" s="423" t="s">
        <v>993</v>
      </c>
      <c r="C222" s="281"/>
      <c r="D222" s="281"/>
      <c r="E222" s="475"/>
    </row>
    <row r="223" spans="1:5" s="389" customFormat="1" ht="24.75" customHeight="1" x14ac:dyDescent="0.2">
      <c r="A223" s="465"/>
      <c r="B223" s="422" t="s">
        <v>671</v>
      </c>
      <c r="C223" s="282">
        <f>C224</f>
        <v>0</v>
      </c>
      <c r="D223" s="282">
        <f>D224</f>
        <v>-36000</v>
      </c>
      <c r="E223" s="475"/>
    </row>
    <row r="224" spans="1:5" s="389" customFormat="1" ht="41.25" customHeight="1" x14ac:dyDescent="0.2">
      <c r="A224" s="465"/>
      <c r="B224" s="423" t="s">
        <v>910</v>
      </c>
      <c r="C224" s="281"/>
      <c r="D224" s="281">
        <v>-36000</v>
      </c>
      <c r="E224" s="475"/>
    </row>
    <row r="225" spans="1:5" s="393" customFormat="1" ht="18.75" customHeight="1" x14ac:dyDescent="0.2">
      <c r="A225" s="465"/>
      <c r="B225" s="421" t="s">
        <v>460</v>
      </c>
      <c r="C225" s="414">
        <f>SUM(C226:C245)</f>
        <v>83553000</v>
      </c>
      <c r="D225" s="414">
        <f>SUM(D226:D245)</f>
        <v>-4644208</v>
      </c>
      <c r="E225" s="475"/>
    </row>
    <row r="226" spans="1:5" s="389" customFormat="1" ht="49.5" hidden="1" customHeight="1" x14ac:dyDescent="0.2">
      <c r="A226" s="465"/>
      <c r="B226" s="240" t="s">
        <v>762</v>
      </c>
      <c r="C226" s="281"/>
      <c r="D226" s="281"/>
      <c r="E226" s="475"/>
    </row>
    <row r="227" spans="1:5" s="389" customFormat="1" ht="37.5" hidden="1" customHeight="1" x14ac:dyDescent="0.2">
      <c r="A227" s="465"/>
      <c r="B227" s="240" t="s">
        <v>679</v>
      </c>
      <c r="C227" s="281"/>
      <c r="D227" s="281"/>
      <c r="E227" s="475"/>
    </row>
    <row r="228" spans="1:5" s="389" customFormat="1" ht="32.25" hidden="1" customHeight="1" x14ac:dyDescent="0.2">
      <c r="A228" s="465"/>
      <c r="B228" s="240" t="s">
        <v>680</v>
      </c>
      <c r="C228" s="281"/>
      <c r="D228" s="281"/>
      <c r="E228" s="475"/>
    </row>
    <row r="229" spans="1:5" s="389" customFormat="1" ht="84.75" customHeight="1" x14ac:dyDescent="0.2">
      <c r="A229" s="465"/>
      <c r="B229" s="240" t="s">
        <v>1022</v>
      </c>
      <c r="C229" s="281"/>
      <c r="D229" s="281"/>
      <c r="E229" s="475"/>
    </row>
    <row r="230" spans="1:5" s="389" customFormat="1" ht="41.25" hidden="1" customHeight="1" x14ac:dyDescent="0.2">
      <c r="A230" s="465"/>
      <c r="B230" s="240" t="s">
        <v>865</v>
      </c>
      <c r="C230" s="281"/>
      <c r="D230" s="281"/>
      <c r="E230" s="475"/>
    </row>
    <row r="231" spans="1:5" s="389" customFormat="1" ht="82.5" customHeight="1" x14ac:dyDescent="0.2">
      <c r="A231" s="465"/>
      <c r="B231" s="240" t="s">
        <v>1023</v>
      </c>
      <c r="C231" s="281">
        <v>8103000</v>
      </c>
      <c r="D231" s="281">
        <v>-1725208</v>
      </c>
      <c r="E231" s="475"/>
    </row>
    <row r="232" spans="1:5" s="389" customFormat="1" ht="66.75" hidden="1" customHeight="1" x14ac:dyDescent="0.2">
      <c r="A232" s="465"/>
      <c r="B232" s="240" t="s">
        <v>770</v>
      </c>
      <c r="C232" s="281"/>
      <c r="D232" s="281"/>
      <c r="E232" s="475"/>
    </row>
    <row r="233" spans="1:5" s="389" customFormat="1" ht="74.25" hidden="1" customHeight="1" x14ac:dyDescent="0.2">
      <c r="A233" s="465"/>
      <c r="B233" s="240" t="s">
        <v>959</v>
      </c>
      <c r="C233" s="281"/>
      <c r="D233" s="281"/>
      <c r="E233" s="475"/>
    </row>
    <row r="234" spans="1:5" s="389" customFormat="1" ht="43.5" hidden="1" customHeight="1" x14ac:dyDescent="0.2">
      <c r="A234" s="465"/>
      <c r="B234" s="240" t="s">
        <v>846</v>
      </c>
      <c r="C234" s="281">
        <v>5000000</v>
      </c>
      <c r="D234" s="281"/>
      <c r="E234" s="475"/>
    </row>
    <row r="235" spans="1:5" s="389" customFormat="1" ht="112.5" x14ac:dyDescent="0.2">
      <c r="A235" s="465"/>
      <c r="B235" s="240" t="s">
        <v>1029</v>
      </c>
      <c r="C235" s="281">
        <v>64900000</v>
      </c>
      <c r="D235" s="281"/>
      <c r="E235" s="475"/>
    </row>
    <row r="236" spans="1:5" s="389" customFormat="1" ht="36.75" customHeight="1" x14ac:dyDescent="0.2">
      <c r="A236" s="465"/>
      <c r="B236" s="423" t="s">
        <v>678</v>
      </c>
      <c r="C236" s="281">
        <v>1500000</v>
      </c>
      <c r="D236" s="281">
        <v>-431000</v>
      </c>
      <c r="E236" s="475"/>
    </row>
    <row r="237" spans="1:5" s="389" customFormat="1" ht="95.25" hidden="1" customHeight="1" x14ac:dyDescent="0.2">
      <c r="A237" s="465"/>
      <c r="B237" s="240" t="s">
        <v>958</v>
      </c>
      <c r="C237" s="281">
        <v>4050000</v>
      </c>
      <c r="D237" s="281"/>
      <c r="E237" s="475"/>
    </row>
    <row r="238" spans="1:5" s="389" customFormat="1" ht="56.25" hidden="1" customHeight="1" x14ac:dyDescent="0.2">
      <c r="A238" s="465"/>
      <c r="B238" s="240" t="s">
        <v>917</v>
      </c>
      <c r="C238" s="281"/>
      <c r="D238" s="281"/>
      <c r="E238" s="475"/>
    </row>
    <row r="239" spans="1:5" s="389" customFormat="1" ht="64.5" hidden="1" customHeight="1" x14ac:dyDescent="0.2">
      <c r="A239" s="465"/>
      <c r="B239" s="240" t="s">
        <v>760</v>
      </c>
      <c r="C239" s="281"/>
      <c r="D239" s="281"/>
      <c r="E239" s="475"/>
    </row>
    <row r="240" spans="1:5" s="389" customFormat="1" ht="60" hidden="1" customHeight="1" x14ac:dyDescent="0.2">
      <c r="A240" s="465"/>
      <c r="B240" s="406" t="s">
        <v>918</v>
      </c>
      <c r="C240" s="281"/>
      <c r="D240" s="281"/>
      <c r="E240" s="475"/>
    </row>
    <row r="241" spans="1:5" s="389" customFormat="1" ht="44.25" hidden="1" customHeight="1" x14ac:dyDescent="0.2">
      <c r="A241" s="465"/>
      <c r="B241" s="406" t="s">
        <v>983</v>
      </c>
      <c r="C241" s="281"/>
      <c r="D241" s="281"/>
      <c r="E241" s="475"/>
    </row>
    <row r="242" spans="1:5" s="389" customFormat="1" ht="56.25" hidden="1" customHeight="1" x14ac:dyDescent="0.2">
      <c r="A242" s="465"/>
      <c r="B242" s="240" t="s">
        <v>982</v>
      </c>
      <c r="C242" s="281"/>
      <c r="D242" s="281"/>
      <c r="E242" s="475"/>
    </row>
    <row r="243" spans="1:5" s="389" customFormat="1" ht="31.5" hidden="1" customHeight="1" x14ac:dyDescent="0.2">
      <c r="A243" s="465"/>
      <c r="B243" s="240" t="s">
        <v>763</v>
      </c>
      <c r="C243" s="281"/>
      <c r="D243" s="281"/>
      <c r="E243" s="475"/>
    </row>
    <row r="244" spans="1:5" s="389" customFormat="1" ht="58.5" customHeight="1" x14ac:dyDescent="0.2">
      <c r="A244" s="465"/>
      <c r="B244" s="240" t="s">
        <v>956</v>
      </c>
      <c r="C244" s="281"/>
      <c r="D244" s="281">
        <v>-2488000</v>
      </c>
      <c r="E244" s="475"/>
    </row>
    <row r="245" spans="1:5" s="389" customFormat="1" ht="60" hidden="1" customHeight="1" x14ac:dyDescent="0.2">
      <c r="A245" s="465"/>
      <c r="B245" s="240" t="s">
        <v>919</v>
      </c>
      <c r="C245" s="281"/>
      <c r="D245" s="281"/>
      <c r="E245" s="475"/>
    </row>
    <row r="246" spans="1:5" s="393" customFormat="1" ht="19.5" hidden="1" customHeight="1" x14ac:dyDescent="0.2">
      <c r="A246" s="465"/>
      <c r="B246" s="422" t="s">
        <v>668</v>
      </c>
      <c r="C246" s="414">
        <f t="shared" ref="C246" si="21">C247</f>
        <v>0</v>
      </c>
      <c r="D246" s="414">
        <f>D247+D248</f>
        <v>0</v>
      </c>
      <c r="E246" s="475"/>
    </row>
    <row r="247" spans="1:5" s="389" customFormat="1" ht="62.25" hidden="1" customHeight="1" x14ac:dyDescent="0.2">
      <c r="A247" s="465"/>
      <c r="B247" s="240" t="s">
        <v>957</v>
      </c>
      <c r="C247" s="281"/>
      <c r="D247" s="281"/>
      <c r="E247" s="475"/>
    </row>
    <row r="248" spans="1:5" s="389" customFormat="1" ht="39" hidden="1" customHeight="1" x14ac:dyDescent="0.2">
      <c r="A248" s="465"/>
      <c r="B248" s="240" t="s">
        <v>994</v>
      </c>
      <c r="C248" s="281"/>
      <c r="D248" s="281"/>
      <c r="E248" s="475"/>
    </row>
    <row r="249" spans="1:5" s="393" customFormat="1" ht="19.5" customHeight="1" x14ac:dyDescent="0.2">
      <c r="A249" s="465"/>
      <c r="B249" s="422" t="s">
        <v>669</v>
      </c>
      <c r="C249" s="414">
        <f>SUM(C250:C252)</f>
        <v>0</v>
      </c>
      <c r="D249" s="414">
        <f>SUM(D250:D252)</f>
        <v>-1606000</v>
      </c>
      <c r="E249" s="475"/>
    </row>
    <row r="250" spans="1:5" s="393" customFormat="1" ht="42" customHeight="1" x14ac:dyDescent="0.2">
      <c r="A250" s="465"/>
      <c r="B250" s="423" t="s">
        <v>920</v>
      </c>
      <c r="C250" s="281"/>
      <c r="D250" s="281">
        <v>-1606000</v>
      </c>
      <c r="E250" s="475"/>
    </row>
    <row r="251" spans="1:5" s="389" customFormat="1" ht="38.25" hidden="1" customHeight="1" x14ac:dyDescent="0.2">
      <c r="A251" s="465"/>
      <c r="B251" s="423" t="s">
        <v>799</v>
      </c>
      <c r="C251" s="281"/>
      <c r="D251" s="281"/>
      <c r="E251" s="475"/>
    </row>
    <row r="252" spans="1:5" s="389" customFormat="1" ht="41.25" hidden="1" customHeight="1" x14ac:dyDescent="0.2">
      <c r="A252" s="465"/>
      <c r="B252" s="240" t="s">
        <v>798</v>
      </c>
      <c r="C252" s="281"/>
      <c r="D252" s="281"/>
      <c r="E252" s="475"/>
    </row>
    <row r="253" spans="1:5" s="393" customFormat="1" ht="22.5" customHeight="1" x14ac:dyDescent="0.2">
      <c r="A253" s="465"/>
      <c r="B253" s="422" t="s">
        <v>670</v>
      </c>
      <c r="C253" s="414">
        <f>C256+C255+C254</f>
        <v>0</v>
      </c>
      <c r="D253" s="414">
        <f>D256+D255+D254</f>
        <v>-149000</v>
      </c>
      <c r="E253" s="475"/>
    </row>
    <row r="254" spans="1:5" s="393" customFormat="1" ht="28.5" customHeight="1" x14ac:dyDescent="0.2">
      <c r="A254" s="465"/>
      <c r="B254" s="240" t="s">
        <v>1025</v>
      </c>
      <c r="C254" s="424"/>
      <c r="D254" s="424"/>
      <c r="E254" s="475"/>
    </row>
    <row r="255" spans="1:5" s="393" customFormat="1" ht="39.75" hidden="1" customHeight="1" x14ac:dyDescent="0.2">
      <c r="A255" s="465"/>
      <c r="B255" s="240" t="s">
        <v>797</v>
      </c>
      <c r="C255" s="424"/>
      <c r="D255" s="424"/>
      <c r="E255" s="475"/>
    </row>
    <row r="256" spans="1:5" s="389" customFormat="1" ht="61.5" customHeight="1" x14ac:dyDescent="0.2">
      <c r="A256" s="465"/>
      <c r="B256" s="240" t="s">
        <v>915</v>
      </c>
      <c r="C256" s="281"/>
      <c r="D256" s="281">
        <v>-149000</v>
      </c>
      <c r="E256" s="475"/>
    </row>
    <row r="257" spans="1:5" s="393" customFormat="1" ht="20.25" hidden="1" customHeight="1" x14ac:dyDescent="0.2">
      <c r="A257" s="465"/>
      <c r="B257" s="421" t="s">
        <v>675</v>
      </c>
      <c r="C257" s="414">
        <f t="shared" ref="C257" si="22">SUM(C258:C262)</f>
        <v>0</v>
      </c>
      <c r="D257" s="414">
        <f>D261</f>
        <v>0</v>
      </c>
      <c r="E257" s="475"/>
    </row>
    <row r="258" spans="1:5" s="389" customFormat="1" ht="32.25" hidden="1" customHeight="1" x14ac:dyDescent="0.2">
      <c r="A258" s="465"/>
      <c r="B258" s="423" t="s">
        <v>681</v>
      </c>
      <c r="C258" s="281"/>
      <c r="D258" s="281"/>
      <c r="E258" s="475"/>
    </row>
    <row r="259" spans="1:5" s="389" customFormat="1" ht="33" hidden="1" customHeight="1" x14ac:dyDescent="0.2">
      <c r="A259" s="465"/>
      <c r="B259" s="423" t="s">
        <v>682</v>
      </c>
      <c r="C259" s="281"/>
      <c r="D259" s="281"/>
      <c r="E259" s="475"/>
    </row>
    <row r="260" spans="1:5" s="389" customFormat="1" ht="34.5" hidden="1" customHeight="1" x14ac:dyDescent="0.2">
      <c r="A260" s="465"/>
      <c r="B260" s="423" t="s">
        <v>683</v>
      </c>
      <c r="C260" s="281"/>
      <c r="D260" s="281"/>
      <c r="E260" s="475"/>
    </row>
    <row r="261" spans="1:5" s="389" customFormat="1" ht="60" hidden="1" customHeight="1" x14ac:dyDescent="0.2">
      <c r="A261" s="465"/>
      <c r="B261" s="240" t="s">
        <v>981</v>
      </c>
      <c r="C261" s="281"/>
      <c r="D261" s="281"/>
      <c r="E261" s="475"/>
    </row>
    <row r="262" spans="1:5" s="389" customFormat="1" ht="32.25" hidden="1" customHeight="1" x14ac:dyDescent="0.2">
      <c r="A262" s="465"/>
      <c r="B262" s="240" t="s">
        <v>759</v>
      </c>
      <c r="C262" s="281"/>
      <c r="D262" s="281"/>
      <c r="E262" s="475"/>
    </row>
    <row r="263" spans="1:5" s="393" customFormat="1" ht="21" hidden="1" customHeight="1" x14ac:dyDescent="0.2">
      <c r="A263" s="465"/>
      <c r="B263" s="421" t="s">
        <v>671</v>
      </c>
      <c r="C263" s="414">
        <f t="shared" ref="C263" si="23">SUM(C264:C268)</f>
        <v>0</v>
      </c>
      <c r="D263" s="414"/>
      <c r="E263" s="475"/>
    </row>
    <row r="264" spans="1:5" s="389" customFormat="1" ht="34.9" hidden="1" customHeight="1" x14ac:dyDescent="0.2">
      <c r="A264" s="465"/>
      <c r="B264" s="423" t="s">
        <v>780</v>
      </c>
      <c r="C264" s="281"/>
      <c r="D264" s="281"/>
      <c r="E264" s="475"/>
    </row>
    <row r="265" spans="1:5" s="389" customFormat="1" ht="47.25" hidden="1" customHeight="1" x14ac:dyDescent="0.2">
      <c r="A265" s="465"/>
      <c r="B265" s="423" t="s">
        <v>765</v>
      </c>
      <c r="C265" s="281"/>
      <c r="D265" s="281"/>
      <c r="E265" s="475"/>
    </row>
    <row r="266" spans="1:5" s="389" customFormat="1" ht="54" hidden="1" customHeight="1" x14ac:dyDescent="0.2">
      <c r="A266" s="465"/>
      <c r="B266" s="423" t="s">
        <v>771</v>
      </c>
      <c r="C266" s="281"/>
      <c r="D266" s="281"/>
      <c r="E266" s="475"/>
    </row>
    <row r="267" spans="1:5" s="389" customFormat="1" ht="109.9" hidden="1" customHeight="1" x14ac:dyDescent="0.2">
      <c r="A267" s="465"/>
      <c r="B267" s="423" t="s">
        <v>758</v>
      </c>
      <c r="C267" s="281"/>
      <c r="D267" s="281"/>
      <c r="E267" s="475"/>
    </row>
    <row r="268" spans="1:5" s="389" customFormat="1" ht="35.450000000000003" hidden="1" customHeight="1" x14ac:dyDescent="0.2">
      <c r="A268" s="465"/>
      <c r="B268" s="423" t="s">
        <v>684</v>
      </c>
      <c r="C268" s="281"/>
      <c r="D268" s="281"/>
      <c r="E268" s="475"/>
    </row>
    <row r="269" spans="1:5" s="393" customFormat="1" ht="18.75" hidden="1" customHeight="1" x14ac:dyDescent="0.2">
      <c r="A269" s="465"/>
      <c r="B269" s="422" t="s">
        <v>672</v>
      </c>
      <c r="C269" s="414">
        <f t="shared" ref="C269" si="24">SUM(C270:C274)</f>
        <v>0</v>
      </c>
      <c r="D269" s="414">
        <f t="shared" ref="D269" si="25">D271</f>
        <v>0</v>
      </c>
      <c r="E269" s="475"/>
    </row>
    <row r="270" spans="1:5" s="389" customFormat="1" ht="44.25" hidden="1" customHeight="1" x14ac:dyDescent="0.2">
      <c r="A270" s="465"/>
      <c r="B270" s="240" t="s">
        <v>685</v>
      </c>
      <c r="C270" s="281"/>
      <c r="D270" s="281"/>
      <c r="E270" s="475"/>
    </row>
    <row r="271" spans="1:5" s="389" customFormat="1" ht="75" hidden="1" customHeight="1" x14ac:dyDescent="0.2">
      <c r="A271" s="465"/>
      <c r="B271" s="240" t="s">
        <v>995</v>
      </c>
      <c r="C271" s="281"/>
      <c r="D271" s="281"/>
      <c r="E271" s="475"/>
    </row>
    <row r="272" spans="1:5" s="389" customFormat="1" ht="78.75" hidden="1" customHeight="1" x14ac:dyDescent="0.2">
      <c r="A272" s="465"/>
      <c r="B272" s="240" t="s">
        <v>790</v>
      </c>
      <c r="C272" s="281"/>
      <c r="D272" s="281"/>
      <c r="E272" s="475"/>
    </row>
    <row r="273" spans="1:5" s="389" customFormat="1" ht="43.5" hidden="1" customHeight="1" x14ac:dyDescent="0.2">
      <c r="A273" s="465"/>
      <c r="B273" s="240" t="s">
        <v>791</v>
      </c>
      <c r="C273" s="281"/>
      <c r="D273" s="281"/>
      <c r="E273" s="475"/>
    </row>
    <row r="274" spans="1:5" s="389" customFormat="1" ht="31.5" hidden="1" customHeight="1" x14ac:dyDescent="0.2">
      <c r="A274" s="465"/>
      <c r="B274" s="240" t="s">
        <v>757</v>
      </c>
      <c r="C274" s="281"/>
      <c r="D274" s="281"/>
      <c r="E274" s="475"/>
    </row>
    <row r="275" spans="1:5" s="393" customFormat="1" ht="25.5" customHeight="1" x14ac:dyDescent="0.2">
      <c r="A275" s="465"/>
      <c r="B275" s="422" t="s">
        <v>457</v>
      </c>
      <c r="C275" s="414">
        <f t="shared" ref="C275" si="26">SUM(C276:C280)</f>
        <v>0</v>
      </c>
      <c r="D275" s="414"/>
      <c r="E275" s="475"/>
    </row>
    <row r="276" spans="1:5" s="389" customFormat="1" ht="63.75" hidden="1" customHeight="1" x14ac:dyDescent="0.2">
      <c r="A276" s="465"/>
      <c r="B276" s="423" t="s">
        <v>766</v>
      </c>
      <c r="C276" s="281"/>
      <c r="D276" s="281"/>
      <c r="E276" s="475"/>
    </row>
    <row r="277" spans="1:5" s="389" customFormat="1" ht="63.75" hidden="1" customHeight="1" x14ac:dyDescent="0.2">
      <c r="A277" s="465"/>
      <c r="B277" s="423" t="s">
        <v>767</v>
      </c>
      <c r="C277" s="281"/>
      <c r="D277" s="281"/>
      <c r="E277" s="475"/>
    </row>
    <row r="278" spans="1:5" s="389" customFormat="1" ht="36" hidden="1" customHeight="1" x14ac:dyDescent="0.2">
      <c r="A278" s="465"/>
      <c r="B278" s="423" t="s">
        <v>776</v>
      </c>
      <c r="C278" s="281"/>
      <c r="D278" s="281"/>
      <c r="E278" s="475"/>
    </row>
    <row r="279" spans="1:5" s="389" customFormat="1" ht="42.75" customHeight="1" x14ac:dyDescent="0.2">
      <c r="A279" s="465"/>
      <c r="B279" s="240" t="s">
        <v>1024</v>
      </c>
      <c r="C279" s="281"/>
      <c r="D279" s="281"/>
      <c r="E279" s="475"/>
    </row>
    <row r="280" spans="1:5" s="389" customFormat="1" ht="93.75" hidden="1" customHeight="1" x14ac:dyDescent="0.2">
      <c r="A280" s="465"/>
      <c r="B280" s="240" t="s">
        <v>761</v>
      </c>
      <c r="C280" s="281"/>
      <c r="D280" s="281"/>
      <c r="E280" s="475"/>
    </row>
    <row r="281" spans="1:5" s="393" customFormat="1" ht="21.95" hidden="1" customHeight="1" x14ac:dyDescent="0.2">
      <c r="A281" s="465"/>
      <c r="B281" s="422" t="s">
        <v>454</v>
      </c>
      <c r="C281" s="414">
        <f>C282+C283</f>
        <v>0</v>
      </c>
      <c r="D281" s="414">
        <f>D282+D283</f>
        <v>0</v>
      </c>
      <c r="E281" s="475"/>
    </row>
    <row r="282" spans="1:5" s="389" customFormat="1" ht="42" hidden="1" customHeight="1" x14ac:dyDescent="0.2">
      <c r="A282" s="465"/>
      <c r="B282" s="423" t="s">
        <v>921</v>
      </c>
      <c r="C282" s="281"/>
      <c r="D282" s="281"/>
      <c r="E282" s="475"/>
    </row>
    <row r="283" spans="1:5" s="389" customFormat="1" ht="41.25" hidden="1" customHeight="1" x14ac:dyDescent="0.2">
      <c r="A283" s="465"/>
      <c r="B283" s="423" t="s">
        <v>926</v>
      </c>
      <c r="C283" s="281"/>
      <c r="D283" s="281"/>
      <c r="E283" s="475"/>
    </row>
    <row r="284" spans="1:5" s="393" customFormat="1" ht="19.5" hidden="1" customHeight="1" x14ac:dyDescent="0.2">
      <c r="A284" s="465"/>
      <c r="B284" s="422" t="s">
        <v>0</v>
      </c>
      <c r="C284" s="414">
        <f>SUM(C285:C287)</f>
        <v>0</v>
      </c>
      <c r="D284" s="414">
        <f>SUM(D285:D287)</f>
        <v>0</v>
      </c>
      <c r="E284" s="475"/>
    </row>
    <row r="285" spans="1:5" s="389" customFormat="1" ht="117.75" hidden="1" customHeight="1" x14ac:dyDescent="0.2">
      <c r="A285" s="465"/>
      <c r="B285" s="240" t="s">
        <v>756</v>
      </c>
      <c r="C285" s="281"/>
      <c r="D285" s="281"/>
      <c r="E285" s="475"/>
    </row>
    <row r="286" spans="1:5" s="389" customFormat="1" ht="56.25" hidden="1" x14ac:dyDescent="0.2">
      <c r="A286" s="465"/>
      <c r="B286" s="240" t="s">
        <v>847</v>
      </c>
      <c r="C286" s="281"/>
      <c r="D286" s="281"/>
      <c r="E286" s="475"/>
    </row>
    <row r="287" spans="1:5" s="389" customFormat="1" ht="44.25" hidden="1" customHeight="1" x14ac:dyDescent="0.2">
      <c r="A287" s="465"/>
      <c r="B287" s="240" t="s">
        <v>755</v>
      </c>
      <c r="C287" s="281"/>
      <c r="D287" s="281"/>
      <c r="E287" s="475"/>
    </row>
    <row r="288" spans="1:5" s="389" customFormat="1" ht="23.25" hidden="1" customHeight="1" x14ac:dyDescent="0.2">
      <c r="A288" s="465"/>
      <c r="B288" s="422" t="s">
        <v>458</v>
      </c>
      <c r="C288" s="414">
        <f>C289</f>
        <v>0</v>
      </c>
      <c r="D288" s="414">
        <f>D289</f>
        <v>0</v>
      </c>
      <c r="E288" s="475"/>
    </row>
    <row r="289" spans="1:5" s="389" customFormat="1" ht="40.5" hidden="1" customHeight="1" x14ac:dyDescent="0.2">
      <c r="A289" s="465"/>
      <c r="B289" s="240" t="s">
        <v>792</v>
      </c>
      <c r="C289" s="281"/>
      <c r="D289" s="281"/>
      <c r="E289" s="475"/>
    </row>
    <row r="290" spans="1:5" s="393" customFormat="1" ht="20.25" hidden="1" customHeight="1" x14ac:dyDescent="0.2">
      <c r="A290" s="465"/>
      <c r="B290" s="421" t="s">
        <v>673</v>
      </c>
      <c r="C290" s="414">
        <f t="shared" ref="C290" si="27">SUM(C291:C295)</f>
        <v>0</v>
      </c>
      <c r="D290" s="414"/>
      <c r="E290" s="475"/>
    </row>
    <row r="291" spans="1:5" s="389" customFormat="1" ht="41.25" hidden="1" customHeight="1" x14ac:dyDescent="0.2">
      <c r="A291" s="465"/>
      <c r="B291" s="240" t="s">
        <v>754</v>
      </c>
      <c r="C291" s="281"/>
      <c r="D291" s="281"/>
      <c r="E291" s="475"/>
    </row>
    <row r="292" spans="1:5" s="389" customFormat="1" ht="39.75" hidden="1" customHeight="1" x14ac:dyDescent="0.2">
      <c r="A292" s="465"/>
      <c r="B292" s="240" t="s">
        <v>793</v>
      </c>
      <c r="C292" s="281"/>
      <c r="D292" s="281"/>
      <c r="E292" s="475"/>
    </row>
    <row r="293" spans="1:5" s="389" customFormat="1" ht="35.25" hidden="1" customHeight="1" x14ac:dyDescent="0.2">
      <c r="A293" s="465"/>
      <c r="B293" s="240" t="s">
        <v>753</v>
      </c>
      <c r="C293" s="281"/>
      <c r="D293" s="281"/>
      <c r="E293" s="475"/>
    </row>
    <row r="294" spans="1:5" s="389" customFormat="1" ht="48.75" hidden="1" customHeight="1" x14ac:dyDescent="0.2">
      <c r="A294" s="465"/>
      <c r="B294" s="240" t="s">
        <v>752</v>
      </c>
      <c r="C294" s="281"/>
      <c r="D294" s="281"/>
      <c r="E294" s="475"/>
    </row>
    <row r="295" spans="1:5" s="389" customFormat="1" ht="34.5" hidden="1" customHeight="1" x14ac:dyDescent="0.2">
      <c r="A295" s="465"/>
      <c r="B295" s="240" t="s">
        <v>751</v>
      </c>
      <c r="C295" s="281"/>
      <c r="D295" s="281"/>
      <c r="E295" s="475"/>
    </row>
    <row r="296" spans="1:5" s="393" customFormat="1" ht="18.75" customHeight="1" x14ac:dyDescent="0.2">
      <c r="A296" s="465"/>
      <c r="B296" s="422" t="s">
        <v>455</v>
      </c>
      <c r="C296" s="414">
        <f t="shared" ref="C296:D296" si="28">C297</f>
        <v>0</v>
      </c>
      <c r="D296" s="414">
        <f t="shared" si="28"/>
        <v>-781000</v>
      </c>
      <c r="E296" s="475"/>
    </row>
    <row r="297" spans="1:5" s="389" customFormat="1" ht="39.75" customHeight="1" x14ac:dyDescent="0.2">
      <c r="A297" s="465"/>
      <c r="B297" s="240" t="s">
        <v>750</v>
      </c>
      <c r="C297" s="281"/>
      <c r="D297" s="281">
        <v>-781000</v>
      </c>
      <c r="E297" s="475"/>
    </row>
    <row r="298" spans="1:5" s="393" customFormat="1" ht="21" customHeight="1" x14ac:dyDescent="0.2">
      <c r="A298" s="465"/>
      <c r="B298" s="421" t="s">
        <v>456</v>
      </c>
      <c r="C298" s="414">
        <f>SUM(C299:C306)</f>
        <v>55900000</v>
      </c>
      <c r="D298" s="414">
        <f>SUM(D299:D306)</f>
        <v>-1452000</v>
      </c>
      <c r="E298" s="475"/>
    </row>
    <row r="299" spans="1:5" s="393" customFormat="1" ht="26.25" customHeight="1" x14ac:dyDescent="0.2">
      <c r="A299" s="465"/>
      <c r="B299" s="423" t="s">
        <v>980</v>
      </c>
      <c r="C299" s="281"/>
      <c r="D299" s="281">
        <v>-1452000</v>
      </c>
      <c r="E299" s="475"/>
    </row>
    <row r="300" spans="1:5" s="389" customFormat="1" ht="57.75" hidden="1" customHeight="1" x14ac:dyDescent="0.2">
      <c r="A300" s="465"/>
      <c r="B300" s="423" t="s">
        <v>922</v>
      </c>
      <c r="C300" s="281">
        <v>15000000</v>
      </c>
      <c r="D300" s="281"/>
      <c r="E300" s="475"/>
    </row>
    <row r="301" spans="1:5" s="389" customFormat="1" ht="39.75" hidden="1" customHeight="1" x14ac:dyDescent="0.2">
      <c r="A301" s="465"/>
      <c r="B301" s="423" t="s">
        <v>788</v>
      </c>
      <c r="C301" s="281"/>
      <c r="D301" s="281"/>
      <c r="E301" s="475"/>
    </row>
    <row r="302" spans="1:5" s="389" customFormat="1" ht="57.75" hidden="1" customHeight="1" x14ac:dyDescent="0.2">
      <c r="A302" s="465"/>
      <c r="B302" s="240" t="s">
        <v>923</v>
      </c>
      <c r="C302" s="281"/>
      <c r="D302" s="281"/>
      <c r="E302" s="475"/>
    </row>
    <row r="303" spans="1:5" s="389" customFormat="1" ht="37.15" hidden="1" customHeight="1" x14ac:dyDescent="0.2">
      <c r="A303" s="465"/>
      <c r="B303" s="240" t="s">
        <v>749</v>
      </c>
      <c r="C303" s="281"/>
      <c r="D303" s="281"/>
      <c r="E303" s="475"/>
    </row>
    <row r="304" spans="1:5" s="389" customFormat="1" ht="47.45" hidden="1" customHeight="1" x14ac:dyDescent="0.2">
      <c r="A304" s="465"/>
      <c r="B304" s="240" t="s">
        <v>748</v>
      </c>
      <c r="C304" s="281"/>
      <c r="D304" s="281"/>
      <c r="E304" s="475"/>
    </row>
    <row r="305" spans="1:5" s="389" customFormat="1" ht="34.700000000000003" hidden="1" customHeight="1" x14ac:dyDescent="0.2">
      <c r="A305" s="465"/>
      <c r="B305" s="240" t="s">
        <v>747</v>
      </c>
      <c r="C305" s="281"/>
      <c r="D305" s="281"/>
      <c r="E305" s="475"/>
    </row>
    <row r="306" spans="1:5" s="389" customFormat="1" ht="57.75" hidden="1" customHeight="1" x14ac:dyDescent="0.2">
      <c r="A306" s="465"/>
      <c r="B306" s="240" t="s">
        <v>924</v>
      </c>
      <c r="C306" s="281">
        <v>40900000</v>
      </c>
      <c r="D306" s="281"/>
      <c r="E306" s="475"/>
    </row>
    <row r="307" spans="1:5" s="393" customFormat="1" ht="18.75" hidden="1" customHeight="1" x14ac:dyDescent="0.2">
      <c r="A307" s="465"/>
      <c r="B307" s="422" t="s">
        <v>459</v>
      </c>
      <c r="C307" s="414">
        <f t="shared" ref="C307" si="29">SUM(C308:C309)</f>
        <v>5000000</v>
      </c>
      <c r="D307" s="414">
        <f t="shared" ref="D307" si="30">SUM(D308:D309)</f>
        <v>0</v>
      </c>
      <c r="E307" s="475"/>
    </row>
    <row r="308" spans="1:5" s="389" customFormat="1" ht="59.25" hidden="1" customHeight="1" x14ac:dyDescent="0.2">
      <c r="A308" s="465"/>
      <c r="B308" s="406" t="s">
        <v>764</v>
      </c>
      <c r="C308" s="281"/>
      <c r="D308" s="281"/>
      <c r="E308" s="475"/>
    </row>
    <row r="309" spans="1:5" s="389" customFormat="1" ht="94.5" hidden="1" customHeight="1" x14ac:dyDescent="0.2">
      <c r="A309" s="465"/>
      <c r="B309" s="240" t="s">
        <v>891</v>
      </c>
      <c r="C309" s="281">
        <v>5000000</v>
      </c>
      <c r="D309" s="281"/>
      <c r="E309" s="475"/>
    </row>
    <row r="310" spans="1:5" s="393" customFormat="1" ht="19.5" hidden="1" customHeight="1" x14ac:dyDescent="0.2">
      <c r="A310" s="465"/>
      <c r="B310" s="422" t="s">
        <v>674</v>
      </c>
      <c r="C310" s="414">
        <f t="shared" ref="C310" si="31">SUM(C311:C316)</f>
        <v>3000000</v>
      </c>
      <c r="D310" s="414">
        <f t="shared" ref="D310" si="32">SUM(D311:D316)</f>
        <v>0</v>
      </c>
      <c r="E310" s="475"/>
    </row>
    <row r="311" spans="1:5" s="389" customFormat="1" ht="97.5" hidden="1" customHeight="1" x14ac:dyDescent="0.2">
      <c r="A311" s="465"/>
      <c r="B311" s="240" t="s">
        <v>955</v>
      </c>
      <c r="C311" s="281">
        <v>3000000</v>
      </c>
      <c r="D311" s="281"/>
      <c r="E311" s="475"/>
    </row>
    <row r="312" spans="1:5" s="389" customFormat="1" ht="51.75" hidden="1" customHeight="1" x14ac:dyDescent="0.2">
      <c r="A312" s="465"/>
      <c r="B312" s="240" t="s">
        <v>746</v>
      </c>
      <c r="C312" s="281"/>
      <c r="D312" s="281"/>
      <c r="E312" s="475"/>
    </row>
    <row r="313" spans="1:5" s="389" customFormat="1" ht="38.25" hidden="1" customHeight="1" x14ac:dyDescent="0.2">
      <c r="A313" s="465"/>
      <c r="B313" s="240" t="s">
        <v>892</v>
      </c>
      <c r="C313" s="281"/>
      <c r="D313" s="281"/>
      <c r="E313" s="475"/>
    </row>
    <row r="314" spans="1:5" s="389" customFormat="1" ht="56.25" hidden="1" customHeight="1" x14ac:dyDescent="0.2">
      <c r="A314" s="465"/>
      <c r="B314" s="240" t="s">
        <v>893</v>
      </c>
      <c r="C314" s="281"/>
      <c r="D314" s="281"/>
      <c r="E314" s="475"/>
    </row>
    <row r="315" spans="1:5" s="389" customFormat="1" ht="41.25" hidden="1" customHeight="1" x14ac:dyDescent="0.2">
      <c r="A315" s="465"/>
      <c r="B315" s="240" t="s">
        <v>789</v>
      </c>
      <c r="C315" s="281"/>
      <c r="D315" s="281"/>
      <c r="E315" s="475"/>
    </row>
    <row r="316" spans="1:5" s="389" customFormat="1" ht="40.5" hidden="1" customHeight="1" x14ac:dyDescent="0.2">
      <c r="A316" s="465"/>
      <c r="B316" s="240" t="s">
        <v>686</v>
      </c>
      <c r="C316" s="281"/>
      <c r="D316" s="281"/>
      <c r="E316" s="475"/>
    </row>
    <row r="317" spans="1:5" s="393" customFormat="1" ht="57" customHeight="1" x14ac:dyDescent="0.2">
      <c r="A317" s="465" t="s">
        <v>805</v>
      </c>
      <c r="B317" s="402" t="s">
        <v>1032</v>
      </c>
      <c r="C317" s="400">
        <f>C320+C389</f>
        <v>52127200</v>
      </c>
      <c r="D317" s="400">
        <f>D320+D389</f>
        <v>-15900754</v>
      </c>
      <c r="E317" s="475" t="s">
        <v>880</v>
      </c>
    </row>
    <row r="318" spans="1:5" s="393" customFormat="1" ht="25.5" customHeight="1" x14ac:dyDescent="0.2">
      <c r="A318" s="465"/>
      <c r="B318" s="413" t="s">
        <v>868</v>
      </c>
      <c r="C318" s="400"/>
      <c r="D318" s="410">
        <f>D321+D390</f>
        <v>-13450623</v>
      </c>
      <c r="E318" s="475"/>
    </row>
    <row r="319" spans="1:5" s="393" customFormat="1" ht="25.5" customHeight="1" x14ac:dyDescent="0.2">
      <c r="A319" s="465"/>
      <c r="B319" s="413" t="s">
        <v>869</v>
      </c>
      <c r="C319" s="400"/>
      <c r="D319" s="410">
        <f>D322</f>
        <v>-2450131</v>
      </c>
      <c r="E319" s="475"/>
    </row>
    <row r="320" spans="1:5" s="395" customFormat="1" ht="60" customHeight="1" x14ac:dyDescent="0.2">
      <c r="A320" s="466"/>
      <c r="B320" s="415" t="s">
        <v>856</v>
      </c>
      <c r="C320" s="425">
        <f>C323+C328+C334+C344+C347+C349+C351+C355+C358+C365+C368+C371+C376+C379+C382+C385+C387</f>
        <v>51127200</v>
      </c>
      <c r="D320" s="425">
        <f>D323+D328+D334+D344+D347+D349+D351+D355+D358+D365+D368+D371+D376+D379+D382+D385+D387</f>
        <v>-15900754</v>
      </c>
      <c r="E320" s="475"/>
    </row>
    <row r="321" spans="1:5" s="395" customFormat="1" ht="21.75" customHeight="1" x14ac:dyDescent="0.2">
      <c r="A321" s="466"/>
      <c r="B321" s="415" t="s">
        <v>868</v>
      </c>
      <c r="C321" s="425"/>
      <c r="D321" s="425">
        <f>D325+D327+D332+D336+D339+D341+D343+D346+D357+D362+D364+D367+D370+D375+D378+D384</f>
        <v>-13450623</v>
      </c>
      <c r="E321" s="475"/>
    </row>
    <row r="322" spans="1:5" s="395" customFormat="1" ht="21.75" customHeight="1" x14ac:dyDescent="0.2">
      <c r="A322" s="466"/>
      <c r="B322" s="415" t="s">
        <v>869</v>
      </c>
      <c r="C322" s="425"/>
      <c r="D322" s="425">
        <f>D333+D337</f>
        <v>-2450131</v>
      </c>
      <c r="E322" s="475"/>
    </row>
    <row r="323" spans="1:5" s="393" customFormat="1" ht="18.75" customHeight="1" x14ac:dyDescent="0.2">
      <c r="A323" s="465"/>
      <c r="B323" s="422" t="s">
        <v>769</v>
      </c>
      <c r="C323" s="398">
        <f>C324+C326</f>
        <v>10086400</v>
      </c>
      <c r="D323" s="398">
        <f>D324+D326</f>
        <v>-918127</v>
      </c>
      <c r="E323" s="475"/>
    </row>
    <row r="324" spans="1:5" s="389" customFormat="1" ht="63.75" customHeight="1" x14ac:dyDescent="0.2">
      <c r="A324" s="465"/>
      <c r="B324" s="423" t="s">
        <v>991</v>
      </c>
      <c r="C324" s="281">
        <v>10086400</v>
      </c>
      <c r="D324" s="281">
        <f>D325</f>
        <v>-918127</v>
      </c>
      <c r="E324" s="475"/>
    </row>
    <row r="325" spans="1:5" s="389" customFormat="1" ht="22.5" customHeight="1" x14ac:dyDescent="0.2">
      <c r="A325" s="465"/>
      <c r="B325" s="415" t="s">
        <v>868</v>
      </c>
      <c r="C325" s="281"/>
      <c r="D325" s="417">
        <v>-918127</v>
      </c>
      <c r="E325" s="475"/>
    </row>
    <row r="326" spans="1:5" s="389" customFormat="1" ht="81.75" hidden="1" customHeight="1" x14ac:dyDescent="0.2">
      <c r="A326" s="465"/>
      <c r="B326" s="423" t="s">
        <v>992</v>
      </c>
      <c r="C326" s="281"/>
      <c r="D326" s="281">
        <f>D327</f>
        <v>0</v>
      </c>
      <c r="E326" s="475"/>
    </row>
    <row r="327" spans="1:5" s="389" customFormat="1" ht="24" hidden="1" customHeight="1" x14ac:dyDescent="0.2">
      <c r="A327" s="465"/>
      <c r="B327" s="415" t="s">
        <v>868</v>
      </c>
      <c r="C327" s="281"/>
      <c r="D327" s="417"/>
      <c r="E327" s="475"/>
    </row>
    <row r="328" spans="1:5" s="393" customFormat="1" ht="22.5" hidden="1" customHeight="1" x14ac:dyDescent="0.2">
      <c r="A328" s="465"/>
      <c r="B328" s="407" t="s">
        <v>452</v>
      </c>
      <c r="C328" s="282">
        <f>C329+C331+C333</f>
        <v>4307600</v>
      </c>
      <c r="D328" s="282">
        <f>D329+D331</f>
        <v>0</v>
      </c>
      <c r="E328" s="475"/>
    </row>
    <row r="329" spans="1:5" s="389" customFormat="1" ht="60.75" hidden="1" customHeight="1" x14ac:dyDescent="0.2">
      <c r="A329" s="465"/>
      <c r="B329" s="406" t="s">
        <v>781</v>
      </c>
      <c r="C329" s="281"/>
      <c r="D329" s="281"/>
      <c r="E329" s="475"/>
    </row>
    <row r="330" spans="1:5" s="389" customFormat="1" ht="24.75" hidden="1" customHeight="1" x14ac:dyDescent="0.2">
      <c r="A330" s="465"/>
      <c r="B330" s="415" t="s">
        <v>868</v>
      </c>
      <c r="C330" s="281"/>
      <c r="D330" s="281"/>
      <c r="E330" s="475"/>
    </row>
    <row r="331" spans="1:5" s="389" customFormat="1" ht="60" hidden="1" customHeight="1" x14ac:dyDescent="0.2">
      <c r="A331" s="465"/>
      <c r="B331" s="406" t="s">
        <v>925</v>
      </c>
      <c r="C331" s="281">
        <v>4307600</v>
      </c>
      <c r="D331" s="281">
        <f>D332+D333</f>
        <v>0</v>
      </c>
      <c r="E331" s="475"/>
    </row>
    <row r="332" spans="1:5" s="389" customFormat="1" ht="20.25" hidden="1" customHeight="1" x14ac:dyDescent="0.2">
      <c r="A332" s="465"/>
      <c r="B332" s="415" t="s">
        <v>868</v>
      </c>
      <c r="C332" s="281"/>
      <c r="D332" s="281"/>
      <c r="E332" s="475"/>
    </row>
    <row r="333" spans="1:5" s="395" customFormat="1" ht="20.25" hidden="1" customHeight="1" x14ac:dyDescent="0.2">
      <c r="A333" s="464"/>
      <c r="B333" s="415" t="s">
        <v>869</v>
      </c>
      <c r="C333" s="417"/>
      <c r="D333" s="417"/>
      <c r="E333" s="475"/>
    </row>
    <row r="334" spans="1:5" s="393" customFormat="1" ht="18.75" customHeight="1" x14ac:dyDescent="0.2">
      <c r="A334" s="465"/>
      <c r="B334" s="422" t="s">
        <v>460</v>
      </c>
      <c r="C334" s="398">
        <f>SUM(C338:C340)</f>
        <v>15696400</v>
      </c>
      <c r="D334" s="398">
        <f>D335+D338+D340+D342</f>
        <v>-13869456</v>
      </c>
      <c r="E334" s="475"/>
    </row>
    <row r="335" spans="1:5" s="393" customFormat="1" ht="96" customHeight="1" x14ac:dyDescent="0.2">
      <c r="A335" s="465"/>
      <c r="B335" s="406" t="s">
        <v>1046</v>
      </c>
      <c r="C335" s="398"/>
      <c r="D335" s="432">
        <f>D337+D336</f>
        <v>-2450131</v>
      </c>
      <c r="E335" s="475"/>
    </row>
    <row r="336" spans="1:5" s="393" customFormat="1" ht="21" hidden="1" customHeight="1" x14ac:dyDescent="0.2">
      <c r="A336" s="465"/>
      <c r="B336" s="415" t="s">
        <v>868</v>
      </c>
      <c r="C336" s="398"/>
      <c r="D336" s="432"/>
      <c r="E336" s="475"/>
    </row>
    <row r="337" spans="1:5" s="395" customFormat="1" ht="22.5" customHeight="1" x14ac:dyDescent="0.2">
      <c r="A337" s="466"/>
      <c r="B337" s="415" t="s">
        <v>869</v>
      </c>
      <c r="C337" s="425"/>
      <c r="D337" s="425">
        <v>-2450131</v>
      </c>
      <c r="E337" s="475"/>
    </row>
    <row r="338" spans="1:5" s="389" customFormat="1" ht="81.75" hidden="1" customHeight="1" x14ac:dyDescent="0.2">
      <c r="A338" s="465"/>
      <c r="B338" s="423" t="s">
        <v>954</v>
      </c>
      <c r="C338" s="281">
        <v>11058000</v>
      </c>
      <c r="D338" s="281">
        <f>D339</f>
        <v>0</v>
      </c>
      <c r="E338" s="475"/>
    </row>
    <row r="339" spans="1:5" s="389" customFormat="1" ht="24" hidden="1" customHeight="1" x14ac:dyDescent="0.2">
      <c r="A339" s="465"/>
      <c r="B339" s="415" t="s">
        <v>868</v>
      </c>
      <c r="C339" s="281"/>
      <c r="D339" s="417"/>
      <c r="E339" s="475"/>
    </row>
    <row r="340" spans="1:5" s="389" customFormat="1" ht="59.25" customHeight="1" x14ac:dyDescent="0.2">
      <c r="A340" s="465"/>
      <c r="B340" s="423" t="s">
        <v>1042</v>
      </c>
      <c r="C340" s="281">
        <v>4638400</v>
      </c>
      <c r="D340" s="281">
        <f>D341</f>
        <v>-9244896</v>
      </c>
      <c r="E340" s="475"/>
    </row>
    <row r="341" spans="1:5" s="389" customFormat="1" ht="24.75" customHeight="1" x14ac:dyDescent="0.2">
      <c r="A341" s="465"/>
      <c r="B341" s="415" t="s">
        <v>868</v>
      </c>
      <c r="C341" s="281"/>
      <c r="D341" s="417">
        <v>-9244896</v>
      </c>
      <c r="E341" s="475"/>
    </row>
    <row r="342" spans="1:5" s="389" customFormat="1" ht="62.25" customHeight="1" x14ac:dyDescent="0.2">
      <c r="A342" s="465"/>
      <c r="B342" s="423" t="s">
        <v>990</v>
      </c>
      <c r="C342" s="281"/>
      <c r="D342" s="281">
        <f>D343</f>
        <v>-2174429</v>
      </c>
      <c r="E342" s="475"/>
    </row>
    <row r="343" spans="1:5" s="389" customFormat="1" ht="23.25" customHeight="1" x14ac:dyDescent="0.2">
      <c r="A343" s="465"/>
      <c r="B343" s="415" t="s">
        <v>868</v>
      </c>
      <c r="C343" s="281"/>
      <c r="D343" s="417">
        <v>-2174429</v>
      </c>
      <c r="E343" s="475"/>
    </row>
    <row r="344" spans="1:5" s="389" customFormat="1" ht="22.5" hidden="1" customHeight="1" x14ac:dyDescent="0.2">
      <c r="A344" s="465"/>
      <c r="B344" s="407" t="s">
        <v>669</v>
      </c>
      <c r="C344" s="282">
        <f>C345</f>
        <v>0</v>
      </c>
      <c r="D344" s="282">
        <f>D345</f>
        <v>0</v>
      </c>
      <c r="E344" s="475"/>
    </row>
    <row r="345" spans="1:5" s="389" customFormat="1" ht="40.5" hidden="1" customHeight="1" x14ac:dyDescent="0.2">
      <c r="A345" s="465"/>
      <c r="B345" s="406" t="s">
        <v>1020</v>
      </c>
      <c r="C345" s="281"/>
      <c r="D345" s="281">
        <f>D346</f>
        <v>0</v>
      </c>
      <c r="E345" s="475"/>
    </row>
    <row r="346" spans="1:5" s="389" customFormat="1" ht="22.5" hidden="1" customHeight="1" x14ac:dyDescent="0.2">
      <c r="A346" s="465"/>
      <c r="B346" s="415" t="s">
        <v>868</v>
      </c>
      <c r="C346" s="281"/>
      <c r="D346" s="417"/>
      <c r="E346" s="475"/>
    </row>
    <row r="347" spans="1:5" s="393" customFormat="1" ht="24.75" hidden="1" customHeight="1" x14ac:dyDescent="0.2">
      <c r="A347" s="465"/>
      <c r="B347" s="422" t="s">
        <v>671</v>
      </c>
      <c r="C347" s="398">
        <f t="shared" ref="C347" si="33">C348</f>
        <v>0</v>
      </c>
      <c r="D347" s="398"/>
      <c r="E347" s="475"/>
    </row>
    <row r="348" spans="1:5" s="389" customFormat="1" ht="57.75" hidden="1" customHeight="1" x14ac:dyDescent="0.2">
      <c r="A348" s="465"/>
      <c r="B348" s="423" t="s">
        <v>745</v>
      </c>
      <c r="C348" s="281"/>
      <c r="D348" s="281"/>
      <c r="E348" s="475"/>
    </row>
    <row r="349" spans="1:5" s="393" customFormat="1" ht="18" hidden="1" customHeight="1" x14ac:dyDescent="0.2">
      <c r="A349" s="465"/>
      <c r="B349" s="407" t="s">
        <v>677</v>
      </c>
      <c r="C349" s="398">
        <f>SUM(C350:C350)</f>
        <v>0</v>
      </c>
      <c r="D349" s="398"/>
      <c r="E349" s="475"/>
    </row>
    <row r="350" spans="1:5" s="389" customFormat="1" ht="15.75" hidden="1" customHeight="1" x14ac:dyDescent="0.2">
      <c r="A350" s="465"/>
      <c r="B350" s="423"/>
      <c r="C350" s="281"/>
      <c r="D350" s="281"/>
      <c r="E350" s="475"/>
    </row>
    <row r="351" spans="1:5" s="393" customFormat="1" ht="21.95" hidden="1" customHeight="1" x14ac:dyDescent="0.2">
      <c r="A351" s="465"/>
      <c r="B351" s="426" t="s">
        <v>453</v>
      </c>
      <c r="C351" s="398">
        <f>SUM(C352:C354)</f>
        <v>0</v>
      </c>
      <c r="D351" s="398"/>
      <c r="E351" s="475"/>
    </row>
    <row r="352" spans="1:5" s="393" customFormat="1" ht="55.5" hidden="1" customHeight="1" x14ac:dyDescent="0.2">
      <c r="A352" s="465"/>
      <c r="B352" s="406" t="s">
        <v>786</v>
      </c>
      <c r="C352" s="281"/>
      <c r="D352" s="281"/>
      <c r="E352" s="475"/>
    </row>
    <row r="353" spans="1:5" s="393" customFormat="1" ht="58.5" hidden="1" customHeight="1" x14ac:dyDescent="0.2">
      <c r="A353" s="465"/>
      <c r="B353" s="406" t="s">
        <v>785</v>
      </c>
      <c r="C353" s="281"/>
      <c r="D353" s="281"/>
      <c r="E353" s="475"/>
    </row>
    <row r="354" spans="1:5" s="389" customFormat="1" ht="59.25" hidden="1" customHeight="1" x14ac:dyDescent="0.2">
      <c r="A354" s="465"/>
      <c r="B354" s="406" t="s">
        <v>784</v>
      </c>
      <c r="C354" s="281"/>
      <c r="D354" s="281"/>
      <c r="E354" s="475"/>
    </row>
    <row r="355" spans="1:5" s="393" customFormat="1" ht="21" hidden="1" customHeight="1" x14ac:dyDescent="0.2">
      <c r="A355" s="465"/>
      <c r="B355" s="407" t="s">
        <v>672</v>
      </c>
      <c r="C355" s="398">
        <f t="shared" ref="C355:D355" si="34">C356</f>
        <v>0</v>
      </c>
      <c r="D355" s="398">
        <f t="shared" si="34"/>
        <v>0</v>
      </c>
      <c r="E355" s="475"/>
    </row>
    <row r="356" spans="1:5" s="389" customFormat="1" ht="56.25" hidden="1" customHeight="1" x14ac:dyDescent="0.2">
      <c r="A356" s="465"/>
      <c r="B356" s="406" t="s">
        <v>860</v>
      </c>
      <c r="C356" s="281"/>
      <c r="D356" s="281">
        <f>D357</f>
        <v>0</v>
      </c>
      <c r="E356" s="475"/>
    </row>
    <row r="357" spans="1:5" s="389" customFormat="1" ht="23.25" hidden="1" customHeight="1" x14ac:dyDescent="0.2">
      <c r="A357" s="465"/>
      <c r="B357" s="415" t="s">
        <v>868</v>
      </c>
      <c r="C357" s="281"/>
      <c r="D357" s="417"/>
      <c r="E357" s="475"/>
    </row>
    <row r="358" spans="1:5" s="393" customFormat="1" ht="23.25" customHeight="1" x14ac:dyDescent="0.2">
      <c r="A358" s="465"/>
      <c r="B358" s="407" t="s">
        <v>457</v>
      </c>
      <c r="C358" s="398">
        <f>SUM(C359:C363)</f>
        <v>5997800</v>
      </c>
      <c r="D358" s="398">
        <f>D362+D364</f>
        <v>-1113171</v>
      </c>
      <c r="E358" s="475"/>
    </row>
    <row r="359" spans="1:5" s="389" customFormat="1" ht="62.25" hidden="1" customHeight="1" x14ac:dyDescent="0.2">
      <c r="A359" s="465"/>
      <c r="B359" s="406" t="s">
        <v>676</v>
      </c>
      <c r="C359" s="281"/>
      <c r="D359" s="281"/>
      <c r="E359" s="475"/>
    </row>
    <row r="360" spans="1:5" s="389" customFormat="1" ht="61.5" hidden="1" customHeight="1" x14ac:dyDescent="0.2">
      <c r="A360" s="465"/>
      <c r="B360" s="406" t="s">
        <v>783</v>
      </c>
      <c r="C360" s="281"/>
      <c r="D360" s="281"/>
      <c r="E360" s="475"/>
    </row>
    <row r="361" spans="1:5" s="389" customFormat="1" ht="37.5" hidden="1" customHeight="1" x14ac:dyDescent="0.2">
      <c r="A361" s="465"/>
      <c r="B361" s="406" t="s">
        <v>913</v>
      </c>
      <c r="C361" s="281"/>
      <c r="D361" s="281">
        <f>D362</f>
        <v>0</v>
      </c>
      <c r="E361" s="475"/>
    </row>
    <row r="362" spans="1:5" s="389" customFormat="1" ht="21" hidden="1" customHeight="1" x14ac:dyDescent="0.2">
      <c r="A362" s="465"/>
      <c r="B362" s="415" t="s">
        <v>868</v>
      </c>
      <c r="C362" s="281"/>
      <c r="D362" s="417"/>
      <c r="E362" s="475"/>
    </row>
    <row r="363" spans="1:5" s="389" customFormat="1" ht="98.25" customHeight="1" x14ac:dyDescent="0.2">
      <c r="A363" s="465"/>
      <c r="B363" s="406" t="s">
        <v>953</v>
      </c>
      <c r="C363" s="281">
        <v>5997800</v>
      </c>
      <c r="D363" s="281">
        <f>D364</f>
        <v>-1113171</v>
      </c>
      <c r="E363" s="475"/>
    </row>
    <row r="364" spans="1:5" s="389" customFormat="1" ht="22.5" customHeight="1" x14ac:dyDescent="0.2">
      <c r="A364" s="465"/>
      <c r="B364" s="415" t="s">
        <v>868</v>
      </c>
      <c r="C364" s="281"/>
      <c r="D364" s="417">
        <v>-1113171</v>
      </c>
      <c r="E364" s="475"/>
    </row>
    <row r="365" spans="1:5" s="393" customFormat="1" ht="23.25" hidden="1" customHeight="1" x14ac:dyDescent="0.2">
      <c r="A365" s="465"/>
      <c r="B365" s="407" t="s">
        <v>454</v>
      </c>
      <c r="C365" s="398">
        <f>C366</f>
        <v>0</v>
      </c>
      <c r="D365" s="398">
        <f>D366</f>
        <v>0</v>
      </c>
      <c r="E365" s="475"/>
    </row>
    <row r="366" spans="1:5" s="389" customFormat="1" ht="39" hidden="1" customHeight="1" x14ac:dyDescent="0.2">
      <c r="A366" s="465"/>
      <c r="B366" s="406" t="s">
        <v>979</v>
      </c>
      <c r="C366" s="281"/>
      <c r="D366" s="281">
        <f>D367</f>
        <v>0</v>
      </c>
      <c r="E366" s="475"/>
    </row>
    <row r="367" spans="1:5" s="389" customFormat="1" ht="21.75" hidden="1" customHeight="1" x14ac:dyDescent="0.2">
      <c r="A367" s="465"/>
      <c r="B367" s="415" t="s">
        <v>868</v>
      </c>
      <c r="C367" s="281"/>
      <c r="D367" s="417"/>
      <c r="E367" s="475"/>
    </row>
    <row r="368" spans="1:5" s="393" customFormat="1" ht="21" hidden="1" customHeight="1" x14ac:dyDescent="0.2">
      <c r="A368" s="465"/>
      <c r="B368" s="407" t="s">
        <v>0</v>
      </c>
      <c r="C368" s="398">
        <f t="shared" ref="C368" si="35">C369+C370</f>
        <v>15039000</v>
      </c>
      <c r="D368" s="398">
        <f t="shared" ref="D368" si="36">D369+D370</f>
        <v>0</v>
      </c>
      <c r="E368" s="475"/>
    </row>
    <row r="369" spans="1:5" s="389" customFormat="1" ht="78.75" hidden="1" customHeight="1" x14ac:dyDescent="0.2">
      <c r="A369" s="465"/>
      <c r="B369" s="406" t="s">
        <v>945</v>
      </c>
      <c r="C369" s="281">
        <v>15039000</v>
      </c>
      <c r="D369" s="281">
        <f>D370</f>
        <v>0</v>
      </c>
      <c r="E369" s="475"/>
    </row>
    <row r="370" spans="1:5" s="389" customFormat="1" ht="22.5" hidden="1" customHeight="1" x14ac:dyDescent="0.2">
      <c r="A370" s="465"/>
      <c r="B370" s="415" t="s">
        <v>868</v>
      </c>
      <c r="C370" s="417"/>
      <c r="D370" s="417"/>
      <c r="E370" s="475"/>
    </row>
    <row r="371" spans="1:5" s="393" customFormat="1" ht="22.5" customHeight="1" x14ac:dyDescent="0.2">
      <c r="A371" s="465"/>
      <c r="B371" s="407" t="s">
        <v>458</v>
      </c>
      <c r="C371" s="398">
        <f>C372+C375+C374</f>
        <v>0</v>
      </c>
      <c r="D371" s="398"/>
      <c r="E371" s="475"/>
    </row>
    <row r="372" spans="1:5" s="389" customFormat="1" ht="60" hidden="1" customHeight="1" x14ac:dyDescent="0.2">
      <c r="A372" s="465"/>
      <c r="B372" s="406" t="s">
        <v>782</v>
      </c>
      <c r="C372" s="281"/>
      <c r="D372" s="281"/>
      <c r="E372" s="475"/>
    </row>
    <row r="373" spans="1:5" s="389" customFormat="1" ht="23.25" hidden="1" customHeight="1" x14ac:dyDescent="0.2">
      <c r="A373" s="465"/>
      <c r="B373" s="415" t="s">
        <v>868</v>
      </c>
      <c r="C373" s="281"/>
      <c r="D373" s="281"/>
      <c r="E373" s="475"/>
    </row>
    <row r="374" spans="1:5" s="389" customFormat="1" ht="93.75" x14ac:dyDescent="0.2">
      <c r="A374" s="465"/>
      <c r="B374" s="406" t="s">
        <v>1035</v>
      </c>
      <c r="C374" s="281"/>
      <c r="D374" s="281"/>
      <c r="E374" s="475"/>
    </row>
    <row r="375" spans="1:5" s="389" customFormat="1" ht="20.25" customHeight="1" x14ac:dyDescent="0.2">
      <c r="A375" s="465"/>
      <c r="B375" s="415" t="s">
        <v>868</v>
      </c>
      <c r="C375" s="281"/>
      <c r="D375" s="417"/>
      <c r="E375" s="475"/>
    </row>
    <row r="376" spans="1:5" s="393" customFormat="1" ht="17.25" hidden="1" customHeight="1" x14ac:dyDescent="0.2">
      <c r="A376" s="465"/>
      <c r="B376" s="406" t="s">
        <v>673</v>
      </c>
      <c r="C376" s="398">
        <f t="shared" ref="C376" si="37">C377</f>
        <v>0</v>
      </c>
      <c r="D376" s="398">
        <f>D377</f>
        <v>0</v>
      </c>
      <c r="E376" s="475"/>
    </row>
    <row r="377" spans="1:5" s="389" customFormat="1" ht="60.75" hidden="1" customHeight="1" x14ac:dyDescent="0.2">
      <c r="A377" s="465"/>
      <c r="B377" s="406" t="s">
        <v>969</v>
      </c>
      <c r="C377" s="281"/>
      <c r="D377" s="281">
        <f>D378</f>
        <v>0</v>
      </c>
      <c r="E377" s="475"/>
    </row>
    <row r="378" spans="1:5" s="389" customFormat="1" ht="21.75" hidden="1" customHeight="1" x14ac:dyDescent="0.2">
      <c r="A378" s="465"/>
      <c r="B378" s="415" t="s">
        <v>868</v>
      </c>
      <c r="C378" s="281"/>
      <c r="D378" s="417"/>
      <c r="E378" s="475"/>
    </row>
    <row r="379" spans="1:5" s="393" customFormat="1" ht="18" hidden="1" customHeight="1" x14ac:dyDescent="0.2">
      <c r="A379" s="465"/>
      <c r="B379" s="406" t="s">
        <v>455</v>
      </c>
      <c r="C379" s="398">
        <f t="shared" ref="C379" si="38">C380+C381</f>
        <v>0</v>
      </c>
      <c r="D379" s="398"/>
      <c r="E379" s="475"/>
    </row>
    <row r="380" spans="1:5" s="389" customFormat="1" ht="41.25" hidden="1" customHeight="1" x14ac:dyDescent="0.2">
      <c r="A380" s="465"/>
      <c r="B380" s="423" t="s">
        <v>687</v>
      </c>
      <c r="C380" s="281"/>
      <c r="D380" s="281"/>
      <c r="E380" s="475"/>
    </row>
    <row r="381" spans="1:5" s="389" customFormat="1" ht="43.5" hidden="1" customHeight="1" x14ac:dyDescent="0.2">
      <c r="A381" s="465"/>
      <c r="B381" s="423" t="s">
        <v>688</v>
      </c>
      <c r="C381" s="281"/>
      <c r="D381" s="281"/>
      <c r="E381" s="475"/>
    </row>
    <row r="382" spans="1:5" s="393" customFormat="1" ht="21" hidden="1" customHeight="1" x14ac:dyDescent="0.2">
      <c r="A382" s="465"/>
      <c r="B382" s="406" t="s">
        <v>456</v>
      </c>
      <c r="C382" s="398">
        <f>C383</f>
        <v>0</v>
      </c>
      <c r="D382" s="398">
        <f>D383</f>
        <v>0</v>
      </c>
      <c r="E382" s="475"/>
    </row>
    <row r="383" spans="1:5" s="389" customFormat="1" ht="39" hidden="1" customHeight="1" x14ac:dyDescent="0.2">
      <c r="A383" s="465"/>
      <c r="B383" s="406" t="s">
        <v>1036</v>
      </c>
      <c r="C383" s="281"/>
      <c r="D383" s="281">
        <f>D384</f>
        <v>0</v>
      </c>
      <c r="E383" s="475"/>
    </row>
    <row r="384" spans="1:5" s="389" customFormat="1" ht="24.75" hidden="1" customHeight="1" x14ac:dyDescent="0.2">
      <c r="A384" s="465"/>
      <c r="B384" s="415" t="s">
        <v>868</v>
      </c>
      <c r="C384" s="281"/>
      <c r="D384" s="417"/>
      <c r="E384" s="475"/>
    </row>
    <row r="385" spans="1:5" s="393" customFormat="1" ht="17.25" hidden="1" customHeight="1" x14ac:dyDescent="0.2">
      <c r="A385" s="465"/>
      <c r="B385" s="407" t="s">
        <v>459</v>
      </c>
      <c r="C385" s="398">
        <f t="shared" ref="C385" si="39">C386</f>
        <v>0</v>
      </c>
      <c r="D385" s="398"/>
      <c r="E385" s="475"/>
    </row>
    <row r="386" spans="1:5" s="389" customFormat="1" ht="18" hidden="1" customHeight="1" x14ac:dyDescent="0.2">
      <c r="A386" s="465"/>
      <c r="B386" s="406"/>
      <c r="C386" s="281"/>
      <c r="D386" s="281"/>
      <c r="E386" s="475"/>
    </row>
    <row r="387" spans="1:5" s="393" customFormat="1" ht="19.5" hidden="1" customHeight="1" x14ac:dyDescent="0.2">
      <c r="A387" s="465"/>
      <c r="B387" s="407" t="s">
        <v>674</v>
      </c>
      <c r="C387" s="398">
        <f>C388</f>
        <v>0</v>
      </c>
      <c r="D387" s="398"/>
      <c r="E387" s="475"/>
    </row>
    <row r="388" spans="1:5" s="389" customFormat="1" ht="80.25" hidden="1" customHeight="1" x14ac:dyDescent="0.2">
      <c r="A388" s="465"/>
      <c r="B388" s="406" t="s">
        <v>825</v>
      </c>
      <c r="C388" s="281"/>
      <c r="D388" s="281"/>
      <c r="E388" s="475"/>
    </row>
    <row r="389" spans="1:5" s="395" customFormat="1" ht="41.25" hidden="1" customHeight="1" x14ac:dyDescent="0.2">
      <c r="A389" s="466"/>
      <c r="B389" s="427" t="s">
        <v>826</v>
      </c>
      <c r="C389" s="425">
        <f>C391+C395+C400+C406+C411+C415+C419+C423+C428+C432+C437+C440+C445+C448+C451+C455+C460</f>
        <v>1000000</v>
      </c>
      <c r="D389" s="425">
        <f>D390</f>
        <v>0</v>
      </c>
      <c r="E389" s="475"/>
    </row>
    <row r="390" spans="1:5" s="395" customFormat="1" ht="22.5" hidden="1" customHeight="1" x14ac:dyDescent="0.2">
      <c r="A390" s="466"/>
      <c r="B390" s="415" t="s">
        <v>868</v>
      </c>
      <c r="C390" s="425"/>
      <c r="D390" s="425">
        <f>D391+D395+D400+D406+D411+D415+D419+D423+D428+D432+D437+D440+D445+D448+D451+D455+D460</f>
        <v>0</v>
      </c>
      <c r="E390" s="475"/>
    </row>
    <row r="391" spans="1:5" s="393" customFormat="1" hidden="1" x14ac:dyDescent="0.2">
      <c r="A391" s="465"/>
      <c r="B391" s="447" t="s">
        <v>452</v>
      </c>
      <c r="C391" s="398">
        <v>50000</v>
      </c>
      <c r="D391" s="398">
        <f>D392+D393+D394</f>
        <v>0</v>
      </c>
      <c r="E391" s="475"/>
    </row>
    <row r="392" spans="1:5" s="389" customFormat="1" hidden="1" x14ac:dyDescent="0.2">
      <c r="A392" s="397"/>
      <c r="B392" s="428" t="s">
        <v>690</v>
      </c>
      <c r="C392" s="281"/>
      <c r="D392" s="281"/>
      <c r="E392" s="475"/>
    </row>
    <row r="393" spans="1:5" s="389" customFormat="1" hidden="1" x14ac:dyDescent="0.2">
      <c r="A393" s="397"/>
      <c r="B393" s="428" t="s">
        <v>691</v>
      </c>
      <c r="C393" s="281"/>
      <c r="D393" s="281"/>
      <c r="E393" s="475"/>
    </row>
    <row r="394" spans="1:5" s="389" customFormat="1" hidden="1" x14ac:dyDescent="0.2">
      <c r="A394" s="397"/>
      <c r="B394" s="428" t="s">
        <v>692</v>
      </c>
      <c r="C394" s="281"/>
      <c r="D394" s="281"/>
      <c r="E394" s="475"/>
    </row>
    <row r="395" spans="1:5" s="393" customFormat="1" hidden="1" x14ac:dyDescent="0.2">
      <c r="A395" s="465"/>
      <c r="B395" s="448" t="s">
        <v>460</v>
      </c>
      <c r="C395" s="398">
        <v>100000</v>
      </c>
      <c r="D395" s="398">
        <f>D396+D397+D398+D399</f>
        <v>0</v>
      </c>
      <c r="E395" s="475"/>
    </row>
    <row r="396" spans="1:5" s="389" customFormat="1" hidden="1" x14ac:dyDescent="0.2">
      <c r="A396" s="397"/>
      <c r="B396" s="428" t="s">
        <v>693</v>
      </c>
      <c r="C396" s="281"/>
      <c r="D396" s="281"/>
      <c r="E396" s="475"/>
    </row>
    <row r="397" spans="1:5" s="389" customFormat="1" hidden="1" x14ac:dyDescent="0.2">
      <c r="A397" s="397"/>
      <c r="B397" s="428" t="s">
        <v>741</v>
      </c>
      <c r="C397" s="281"/>
      <c r="D397" s="281"/>
      <c r="E397" s="475"/>
    </row>
    <row r="398" spans="1:5" s="389" customFormat="1" hidden="1" x14ac:dyDescent="0.2">
      <c r="A398" s="397"/>
      <c r="B398" s="428" t="s">
        <v>694</v>
      </c>
      <c r="C398" s="281"/>
      <c r="D398" s="281"/>
      <c r="E398" s="475"/>
    </row>
    <row r="399" spans="1:5" s="389" customFormat="1" hidden="1" x14ac:dyDescent="0.2">
      <c r="A399" s="397"/>
      <c r="B399" s="428" t="s">
        <v>695</v>
      </c>
      <c r="C399" s="281"/>
      <c r="D399" s="281"/>
      <c r="E399" s="475"/>
    </row>
    <row r="400" spans="1:5" s="393" customFormat="1" hidden="1" x14ac:dyDescent="0.2">
      <c r="A400" s="465"/>
      <c r="B400" s="447" t="s">
        <v>669</v>
      </c>
      <c r="C400" s="398">
        <v>100000</v>
      </c>
      <c r="D400" s="398">
        <f>D401+D402+D403+D404+D405</f>
        <v>0</v>
      </c>
      <c r="E400" s="475"/>
    </row>
    <row r="401" spans="1:5" s="389" customFormat="1" hidden="1" x14ac:dyDescent="0.2">
      <c r="A401" s="397"/>
      <c r="B401" s="428" t="s">
        <v>696</v>
      </c>
      <c r="C401" s="281"/>
      <c r="D401" s="281"/>
      <c r="E401" s="475"/>
    </row>
    <row r="402" spans="1:5" s="389" customFormat="1" hidden="1" x14ac:dyDescent="0.2">
      <c r="A402" s="397"/>
      <c r="B402" s="428" t="s">
        <v>697</v>
      </c>
      <c r="C402" s="281"/>
      <c r="D402" s="281"/>
      <c r="E402" s="475"/>
    </row>
    <row r="403" spans="1:5" s="389" customFormat="1" hidden="1" x14ac:dyDescent="0.2">
      <c r="A403" s="397"/>
      <c r="B403" s="428" t="s">
        <v>698</v>
      </c>
      <c r="C403" s="281"/>
      <c r="D403" s="281"/>
      <c r="E403" s="475"/>
    </row>
    <row r="404" spans="1:5" s="389" customFormat="1" hidden="1" x14ac:dyDescent="0.2">
      <c r="A404" s="397"/>
      <c r="B404" s="428" t="s">
        <v>699</v>
      </c>
      <c r="C404" s="281"/>
      <c r="D404" s="281"/>
      <c r="E404" s="475"/>
    </row>
    <row r="405" spans="1:5" s="389" customFormat="1" hidden="1" x14ac:dyDescent="0.2">
      <c r="A405" s="397"/>
      <c r="B405" s="428" t="s">
        <v>700</v>
      </c>
      <c r="C405" s="281"/>
      <c r="D405" s="281"/>
      <c r="E405" s="475"/>
    </row>
    <row r="406" spans="1:5" s="393" customFormat="1" hidden="1" x14ac:dyDescent="0.2">
      <c r="A406" s="465"/>
      <c r="B406" s="447" t="s">
        <v>670</v>
      </c>
      <c r="C406" s="398">
        <v>0</v>
      </c>
      <c r="D406" s="398">
        <f>D407+D408+D409+D410</f>
        <v>0</v>
      </c>
      <c r="E406" s="475"/>
    </row>
    <row r="407" spans="1:5" s="389" customFormat="1" hidden="1" x14ac:dyDescent="0.2">
      <c r="A407" s="397"/>
      <c r="B407" s="428" t="s">
        <v>701</v>
      </c>
      <c r="C407" s="281"/>
      <c r="D407" s="281"/>
      <c r="E407" s="475"/>
    </row>
    <row r="408" spans="1:5" s="389" customFormat="1" hidden="1" x14ac:dyDescent="0.2">
      <c r="A408" s="397"/>
      <c r="B408" s="428" t="s">
        <v>702</v>
      </c>
      <c r="C408" s="281"/>
      <c r="D408" s="281"/>
      <c r="E408" s="475"/>
    </row>
    <row r="409" spans="1:5" s="389" customFormat="1" hidden="1" x14ac:dyDescent="0.2">
      <c r="A409" s="397"/>
      <c r="B409" s="428" t="s">
        <v>703</v>
      </c>
      <c r="C409" s="281"/>
      <c r="D409" s="281"/>
      <c r="E409" s="475"/>
    </row>
    <row r="410" spans="1:5" s="389" customFormat="1" hidden="1" x14ac:dyDescent="0.2">
      <c r="A410" s="397"/>
      <c r="B410" s="428" t="s">
        <v>704</v>
      </c>
      <c r="C410" s="281"/>
      <c r="D410" s="281"/>
      <c r="E410" s="475"/>
    </row>
    <row r="411" spans="1:5" s="393" customFormat="1" hidden="1" x14ac:dyDescent="0.2">
      <c r="A411" s="465"/>
      <c r="B411" s="448" t="s">
        <v>677</v>
      </c>
      <c r="C411" s="398">
        <v>50000</v>
      </c>
      <c r="D411" s="398">
        <f>D412+D413+D414</f>
        <v>0</v>
      </c>
      <c r="E411" s="475"/>
    </row>
    <row r="412" spans="1:5" s="389" customFormat="1" hidden="1" x14ac:dyDescent="0.2">
      <c r="A412" s="397"/>
      <c r="B412" s="428" t="s">
        <v>705</v>
      </c>
      <c r="C412" s="281"/>
      <c r="D412" s="281"/>
      <c r="E412" s="475"/>
    </row>
    <row r="413" spans="1:5" s="389" customFormat="1" hidden="1" x14ac:dyDescent="0.2">
      <c r="A413" s="397"/>
      <c r="B413" s="428" t="s">
        <v>706</v>
      </c>
      <c r="C413" s="281"/>
      <c r="D413" s="281"/>
      <c r="E413" s="475"/>
    </row>
    <row r="414" spans="1:5" s="389" customFormat="1" hidden="1" x14ac:dyDescent="0.2">
      <c r="A414" s="397"/>
      <c r="B414" s="428" t="s">
        <v>707</v>
      </c>
      <c r="C414" s="281"/>
      <c r="D414" s="281"/>
      <c r="E414" s="475"/>
    </row>
    <row r="415" spans="1:5" s="393" customFormat="1" hidden="1" x14ac:dyDescent="0.2">
      <c r="A415" s="465"/>
      <c r="B415" s="448" t="s">
        <v>671</v>
      </c>
      <c r="C415" s="398">
        <v>100000</v>
      </c>
      <c r="D415" s="398">
        <f>D416+D417+D418</f>
        <v>0</v>
      </c>
      <c r="E415" s="475"/>
    </row>
    <row r="416" spans="1:5" s="389" customFormat="1" hidden="1" x14ac:dyDescent="0.2">
      <c r="A416" s="397"/>
      <c r="B416" s="428" t="s">
        <v>708</v>
      </c>
      <c r="C416" s="281"/>
      <c r="D416" s="281"/>
      <c r="E416" s="475"/>
    </row>
    <row r="417" spans="1:5" s="389" customFormat="1" hidden="1" x14ac:dyDescent="0.2">
      <c r="A417" s="397"/>
      <c r="B417" s="428" t="s">
        <v>709</v>
      </c>
      <c r="C417" s="281"/>
      <c r="D417" s="281"/>
      <c r="E417" s="475"/>
    </row>
    <row r="418" spans="1:5" s="389" customFormat="1" hidden="1" x14ac:dyDescent="0.2">
      <c r="A418" s="397"/>
      <c r="B418" s="428" t="s">
        <v>710</v>
      </c>
      <c r="C418" s="281"/>
      <c r="D418" s="281"/>
      <c r="E418" s="475"/>
    </row>
    <row r="419" spans="1:5" s="393" customFormat="1" hidden="1" x14ac:dyDescent="0.2">
      <c r="A419" s="465"/>
      <c r="B419" s="447" t="s">
        <v>453</v>
      </c>
      <c r="C419" s="398">
        <v>50000</v>
      </c>
      <c r="D419" s="398">
        <f>D420+D421+D422</f>
        <v>0</v>
      </c>
      <c r="E419" s="475"/>
    </row>
    <row r="420" spans="1:5" s="389" customFormat="1" hidden="1" x14ac:dyDescent="0.2">
      <c r="A420" s="397"/>
      <c r="B420" s="428" t="s">
        <v>711</v>
      </c>
      <c r="C420" s="281"/>
      <c r="D420" s="281"/>
      <c r="E420" s="475"/>
    </row>
    <row r="421" spans="1:5" s="389" customFormat="1" hidden="1" x14ac:dyDescent="0.2">
      <c r="A421" s="397"/>
      <c r="B421" s="428" t="s">
        <v>712</v>
      </c>
      <c r="C421" s="281"/>
      <c r="D421" s="281"/>
      <c r="E421" s="475"/>
    </row>
    <row r="422" spans="1:5" s="389" customFormat="1" hidden="1" x14ac:dyDescent="0.2">
      <c r="A422" s="397"/>
      <c r="B422" s="428" t="s">
        <v>713</v>
      </c>
      <c r="C422" s="281"/>
      <c r="D422" s="281"/>
      <c r="E422" s="475"/>
    </row>
    <row r="423" spans="1:5" s="393" customFormat="1" hidden="1" x14ac:dyDescent="0.2">
      <c r="A423" s="465"/>
      <c r="B423" s="447" t="s">
        <v>672</v>
      </c>
      <c r="C423" s="398">
        <v>50000</v>
      </c>
      <c r="D423" s="398">
        <f>D424+D425+D426+D427</f>
        <v>0</v>
      </c>
      <c r="E423" s="475"/>
    </row>
    <row r="424" spans="1:5" s="389" customFormat="1" hidden="1" x14ac:dyDescent="0.2">
      <c r="A424" s="397"/>
      <c r="B424" s="428" t="s">
        <v>714</v>
      </c>
      <c r="C424" s="281"/>
      <c r="D424" s="281"/>
      <c r="E424" s="475"/>
    </row>
    <row r="425" spans="1:5" s="389" customFormat="1" hidden="1" x14ac:dyDescent="0.2">
      <c r="A425" s="397"/>
      <c r="B425" s="428" t="s">
        <v>715</v>
      </c>
      <c r="C425" s="281"/>
      <c r="D425" s="281"/>
      <c r="E425" s="475"/>
    </row>
    <row r="426" spans="1:5" s="389" customFormat="1" hidden="1" x14ac:dyDescent="0.2">
      <c r="A426" s="397"/>
      <c r="B426" s="428" t="s">
        <v>716</v>
      </c>
      <c r="C426" s="281"/>
      <c r="D426" s="281"/>
      <c r="E426" s="475"/>
    </row>
    <row r="427" spans="1:5" s="389" customFormat="1" hidden="1" x14ac:dyDescent="0.2">
      <c r="A427" s="397"/>
      <c r="B427" s="428" t="s">
        <v>717</v>
      </c>
      <c r="C427" s="281"/>
      <c r="D427" s="281"/>
      <c r="E427" s="475"/>
    </row>
    <row r="428" spans="1:5" s="393" customFormat="1" hidden="1" x14ac:dyDescent="0.2">
      <c r="A428" s="465"/>
      <c r="B428" s="447" t="s">
        <v>457</v>
      </c>
      <c r="C428" s="398">
        <v>50000</v>
      </c>
      <c r="D428" s="398">
        <f>D429+D430+D431</f>
        <v>0</v>
      </c>
      <c r="E428" s="475"/>
    </row>
    <row r="429" spans="1:5" s="389" customFormat="1" hidden="1" x14ac:dyDescent="0.2">
      <c r="A429" s="397"/>
      <c r="B429" s="428" t="s">
        <v>718</v>
      </c>
      <c r="C429" s="281"/>
      <c r="D429" s="281"/>
      <c r="E429" s="475"/>
    </row>
    <row r="430" spans="1:5" s="389" customFormat="1" hidden="1" x14ac:dyDescent="0.2">
      <c r="A430" s="397"/>
      <c r="B430" s="428" t="s">
        <v>719</v>
      </c>
      <c r="C430" s="281"/>
      <c r="D430" s="281"/>
      <c r="E430" s="475"/>
    </row>
    <row r="431" spans="1:5" s="389" customFormat="1" hidden="1" x14ac:dyDescent="0.2">
      <c r="A431" s="397"/>
      <c r="B431" s="428" t="s">
        <v>720</v>
      </c>
      <c r="C431" s="281"/>
      <c r="D431" s="281"/>
      <c r="E431" s="475"/>
    </row>
    <row r="432" spans="1:5" s="393" customFormat="1" hidden="1" x14ac:dyDescent="0.2">
      <c r="A432" s="465"/>
      <c r="B432" s="447" t="s">
        <v>454</v>
      </c>
      <c r="C432" s="398">
        <v>50000</v>
      </c>
      <c r="D432" s="398">
        <f>D433+D434+D435+D436</f>
        <v>0</v>
      </c>
      <c r="E432" s="475"/>
    </row>
    <row r="433" spans="1:5" s="389" customFormat="1" hidden="1" x14ac:dyDescent="0.2">
      <c r="A433" s="397"/>
      <c r="B433" s="428" t="s">
        <v>721</v>
      </c>
      <c r="C433" s="281"/>
      <c r="D433" s="281"/>
      <c r="E433" s="475"/>
    </row>
    <row r="434" spans="1:5" s="389" customFormat="1" hidden="1" x14ac:dyDescent="0.2">
      <c r="A434" s="397"/>
      <c r="B434" s="428" t="s">
        <v>722</v>
      </c>
      <c r="C434" s="281"/>
      <c r="D434" s="281"/>
      <c r="E434" s="475"/>
    </row>
    <row r="435" spans="1:5" s="389" customFormat="1" hidden="1" x14ac:dyDescent="0.2">
      <c r="A435" s="397"/>
      <c r="B435" s="428" t="s">
        <v>723</v>
      </c>
      <c r="C435" s="281"/>
      <c r="D435" s="281"/>
      <c r="E435" s="475"/>
    </row>
    <row r="436" spans="1:5" s="389" customFormat="1" hidden="1" x14ac:dyDescent="0.2">
      <c r="A436" s="397"/>
      <c r="B436" s="428" t="s">
        <v>724</v>
      </c>
      <c r="C436" s="281"/>
      <c r="D436" s="281"/>
      <c r="E436" s="475"/>
    </row>
    <row r="437" spans="1:5" s="393" customFormat="1" hidden="1" x14ac:dyDescent="0.2">
      <c r="A437" s="465"/>
      <c r="B437" s="447" t="s">
        <v>0</v>
      </c>
      <c r="C437" s="398">
        <v>50000</v>
      </c>
      <c r="D437" s="398">
        <f>D438+D439</f>
        <v>0</v>
      </c>
      <c r="E437" s="475"/>
    </row>
    <row r="438" spans="1:5" s="389" customFormat="1" hidden="1" x14ac:dyDescent="0.2">
      <c r="A438" s="397"/>
      <c r="B438" s="428" t="s">
        <v>725</v>
      </c>
      <c r="C438" s="281"/>
      <c r="D438" s="281"/>
      <c r="E438" s="475"/>
    </row>
    <row r="439" spans="1:5" s="389" customFormat="1" hidden="1" x14ac:dyDescent="0.2">
      <c r="A439" s="397"/>
      <c r="B439" s="428" t="s">
        <v>726</v>
      </c>
      <c r="C439" s="281"/>
      <c r="D439" s="281"/>
      <c r="E439" s="475"/>
    </row>
    <row r="440" spans="1:5" s="393" customFormat="1" hidden="1" x14ac:dyDescent="0.2">
      <c r="A440" s="465"/>
      <c r="B440" s="447" t="s">
        <v>458</v>
      </c>
      <c r="C440" s="398">
        <v>50000</v>
      </c>
      <c r="D440" s="398">
        <f>D441+D442+D443+D444</f>
        <v>0</v>
      </c>
      <c r="E440" s="475"/>
    </row>
    <row r="441" spans="1:5" s="389" customFormat="1" hidden="1" x14ac:dyDescent="0.2">
      <c r="A441" s="397"/>
      <c r="B441" s="428" t="s">
        <v>727</v>
      </c>
      <c r="C441" s="281"/>
      <c r="D441" s="281"/>
      <c r="E441" s="475"/>
    </row>
    <row r="442" spans="1:5" s="389" customFormat="1" hidden="1" x14ac:dyDescent="0.2">
      <c r="A442" s="397"/>
      <c r="B442" s="428" t="s">
        <v>690</v>
      </c>
      <c r="C442" s="281"/>
      <c r="D442" s="281"/>
      <c r="E442" s="475"/>
    </row>
    <row r="443" spans="1:5" s="389" customFormat="1" hidden="1" x14ac:dyDescent="0.2">
      <c r="A443" s="397"/>
      <c r="B443" s="428" t="s">
        <v>728</v>
      </c>
      <c r="C443" s="281"/>
      <c r="D443" s="281"/>
      <c r="E443" s="475"/>
    </row>
    <row r="444" spans="1:5" s="389" customFormat="1" hidden="1" x14ac:dyDescent="0.2">
      <c r="A444" s="397"/>
      <c r="B444" s="428" t="s">
        <v>691</v>
      </c>
      <c r="C444" s="281"/>
      <c r="D444" s="281"/>
      <c r="E444" s="475"/>
    </row>
    <row r="445" spans="1:5" s="393" customFormat="1" hidden="1" x14ac:dyDescent="0.2">
      <c r="A445" s="465"/>
      <c r="B445" s="447" t="s">
        <v>673</v>
      </c>
      <c r="C445" s="398">
        <v>100000</v>
      </c>
      <c r="D445" s="398">
        <f>D446+D447</f>
        <v>0</v>
      </c>
      <c r="E445" s="475"/>
    </row>
    <row r="446" spans="1:5" s="389" customFormat="1" hidden="1" x14ac:dyDescent="0.2">
      <c r="A446" s="397"/>
      <c r="B446" s="428" t="s">
        <v>774</v>
      </c>
      <c r="C446" s="281"/>
      <c r="D446" s="281"/>
      <c r="E446" s="475"/>
    </row>
    <row r="447" spans="1:5" s="389" customFormat="1" hidden="1" x14ac:dyDescent="0.2">
      <c r="A447" s="397"/>
      <c r="B447" s="428" t="s">
        <v>858</v>
      </c>
      <c r="C447" s="281"/>
      <c r="D447" s="281"/>
      <c r="E447" s="475"/>
    </row>
    <row r="448" spans="1:5" s="393" customFormat="1" hidden="1" x14ac:dyDescent="0.2">
      <c r="A448" s="465"/>
      <c r="B448" s="447" t="s">
        <v>455</v>
      </c>
      <c r="C448" s="398">
        <v>50000</v>
      </c>
      <c r="D448" s="398">
        <f>D449+D450</f>
        <v>0</v>
      </c>
      <c r="E448" s="475"/>
    </row>
    <row r="449" spans="1:5" s="389" customFormat="1" hidden="1" x14ac:dyDescent="0.2">
      <c r="A449" s="397"/>
      <c r="B449" s="428" t="s">
        <v>729</v>
      </c>
      <c r="C449" s="281"/>
      <c r="D449" s="281"/>
      <c r="E449" s="475"/>
    </row>
    <row r="450" spans="1:5" s="389" customFormat="1" hidden="1" x14ac:dyDescent="0.2">
      <c r="A450" s="397"/>
      <c r="B450" s="428" t="s">
        <v>859</v>
      </c>
      <c r="C450" s="281"/>
      <c r="D450" s="281"/>
      <c r="E450" s="475"/>
    </row>
    <row r="451" spans="1:5" s="393" customFormat="1" hidden="1" x14ac:dyDescent="0.2">
      <c r="A451" s="465"/>
      <c r="B451" s="448" t="s">
        <v>456</v>
      </c>
      <c r="C451" s="398">
        <v>50000</v>
      </c>
      <c r="D451" s="398">
        <f>D452+D453+D454</f>
        <v>0</v>
      </c>
      <c r="E451" s="475"/>
    </row>
    <row r="452" spans="1:5" s="389" customFormat="1" hidden="1" x14ac:dyDescent="0.2">
      <c r="A452" s="397"/>
      <c r="B452" s="428" t="s">
        <v>730</v>
      </c>
      <c r="C452" s="281"/>
      <c r="D452" s="281"/>
      <c r="E452" s="475"/>
    </row>
    <row r="453" spans="1:5" s="389" customFormat="1" hidden="1" x14ac:dyDescent="0.2">
      <c r="A453" s="397"/>
      <c r="B453" s="428" t="s">
        <v>731</v>
      </c>
      <c r="C453" s="281"/>
      <c r="D453" s="281"/>
      <c r="E453" s="475"/>
    </row>
    <row r="454" spans="1:5" s="389" customFormat="1" hidden="1" x14ac:dyDescent="0.2">
      <c r="A454" s="397"/>
      <c r="B454" s="428" t="s">
        <v>732</v>
      </c>
      <c r="C454" s="281"/>
      <c r="D454" s="281"/>
      <c r="E454" s="475"/>
    </row>
    <row r="455" spans="1:5" s="393" customFormat="1" hidden="1" x14ac:dyDescent="0.2">
      <c r="A455" s="465"/>
      <c r="B455" s="447" t="s">
        <v>459</v>
      </c>
      <c r="C455" s="398">
        <v>50000</v>
      </c>
      <c r="D455" s="398">
        <f>D456+D457+D458+D459</f>
        <v>0</v>
      </c>
      <c r="E455" s="475"/>
    </row>
    <row r="456" spans="1:5" s="389" customFormat="1" hidden="1" x14ac:dyDescent="0.2">
      <c r="A456" s="397"/>
      <c r="B456" s="428" t="s">
        <v>733</v>
      </c>
      <c r="C456" s="281"/>
      <c r="D456" s="281"/>
      <c r="E456" s="475"/>
    </row>
    <row r="457" spans="1:5" s="389" customFormat="1" hidden="1" x14ac:dyDescent="0.2">
      <c r="A457" s="397"/>
      <c r="B457" s="428" t="s">
        <v>724</v>
      </c>
      <c r="C457" s="281"/>
      <c r="D457" s="281"/>
      <c r="E457" s="475"/>
    </row>
    <row r="458" spans="1:5" s="389" customFormat="1" hidden="1" x14ac:dyDescent="0.2">
      <c r="A458" s="397"/>
      <c r="B458" s="428" t="s">
        <v>742</v>
      </c>
      <c r="C458" s="281"/>
      <c r="D458" s="281"/>
      <c r="E458" s="475"/>
    </row>
    <row r="459" spans="1:5" s="389" customFormat="1" hidden="1" x14ac:dyDescent="0.2">
      <c r="A459" s="397"/>
      <c r="B459" s="428" t="s">
        <v>734</v>
      </c>
      <c r="C459" s="281"/>
      <c r="D459" s="281"/>
      <c r="E459" s="475"/>
    </row>
    <row r="460" spans="1:5" s="393" customFormat="1" hidden="1" x14ac:dyDescent="0.2">
      <c r="A460" s="465"/>
      <c r="B460" s="449" t="s">
        <v>674</v>
      </c>
      <c r="C460" s="398">
        <v>50000</v>
      </c>
      <c r="D460" s="398">
        <f>D461+D462+D463+D464+D465+D466+D467</f>
        <v>0</v>
      </c>
      <c r="E460" s="475"/>
    </row>
    <row r="461" spans="1:5" s="389" customFormat="1" hidden="1" x14ac:dyDescent="0.2">
      <c r="A461" s="465"/>
      <c r="B461" s="428" t="s">
        <v>735</v>
      </c>
      <c r="C461" s="281"/>
      <c r="D461" s="281"/>
      <c r="E461" s="475"/>
    </row>
    <row r="462" spans="1:5" s="389" customFormat="1" hidden="1" x14ac:dyDescent="0.2">
      <c r="A462" s="465"/>
      <c r="B462" s="428" t="s">
        <v>736</v>
      </c>
      <c r="C462" s="281"/>
      <c r="D462" s="281"/>
      <c r="E462" s="475"/>
    </row>
    <row r="463" spans="1:5" s="389" customFormat="1" hidden="1" x14ac:dyDescent="0.2">
      <c r="A463" s="465"/>
      <c r="B463" s="428" t="s">
        <v>737</v>
      </c>
      <c r="C463" s="281"/>
      <c r="D463" s="281"/>
      <c r="E463" s="475"/>
    </row>
    <row r="464" spans="1:5" s="389" customFormat="1" hidden="1" x14ac:dyDescent="0.2">
      <c r="A464" s="465"/>
      <c r="B464" s="428" t="s">
        <v>743</v>
      </c>
      <c r="C464" s="281"/>
      <c r="D464" s="281"/>
      <c r="E464" s="475"/>
    </row>
    <row r="465" spans="1:5" s="389" customFormat="1" hidden="1" x14ac:dyDescent="0.2">
      <c r="A465" s="465"/>
      <c r="B465" s="428" t="s">
        <v>739</v>
      </c>
      <c r="C465" s="281"/>
      <c r="D465" s="281"/>
      <c r="E465" s="475"/>
    </row>
    <row r="466" spans="1:5" s="389" customFormat="1" hidden="1" x14ac:dyDescent="0.2">
      <c r="A466" s="465"/>
      <c r="B466" s="428" t="s">
        <v>738</v>
      </c>
      <c r="C466" s="281"/>
      <c r="D466" s="281"/>
      <c r="E466" s="475"/>
    </row>
    <row r="467" spans="1:5" s="389" customFormat="1" hidden="1" x14ac:dyDescent="0.2">
      <c r="A467" s="465"/>
      <c r="B467" s="428" t="s">
        <v>744</v>
      </c>
      <c r="C467" s="281"/>
      <c r="D467" s="281"/>
      <c r="E467" s="475"/>
    </row>
    <row r="468" spans="1:5" s="389" customFormat="1" ht="43.5" customHeight="1" x14ac:dyDescent="0.2">
      <c r="A468" s="467">
        <v>15</v>
      </c>
      <c r="B468" s="403" t="s">
        <v>874</v>
      </c>
      <c r="C468" s="404">
        <f t="shared" ref="C468" si="40">C469+C471</f>
        <v>0</v>
      </c>
      <c r="D468" s="404">
        <f>D469+D471+D483</f>
        <v>4132431</v>
      </c>
      <c r="E468" s="475"/>
    </row>
    <row r="469" spans="1:5" s="393" customFormat="1" ht="63" hidden="1" customHeight="1" x14ac:dyDescent="0.2">
      <c r="A469" s="465" t="s">
        <v>875</v>
      </c>
      <c r="B469" s="399" t="s">
        <v>1009</v>
      </c>
      <c r="C469" s="400">
        <f t="shared" ref="C469" si="41">C470</f>
        <v>0</v>
      </c>
      <c r="D469" s="400">
        <f>D470</f>
        <v>0</v>
      </c>
      <c r="E469" s="475" t="s">
        <v>879</v>
      </c>
    </row>
    <row r="470" spans="1:5" s="389" customFormat="1" ht="76.5" hidden="1" customHeight="1" x14ac:dyDescent="0.2">
      <c r="A470" s="465"/>
      <c r="B470" s="450" t="s">
        <v>978</v>
      </c>
      <c r="C470" s="281"/>
      <c r="D470" s="281"/>
      <c r="E470" s="475"/>
    </row>
    <row r="471" spans="1:5" s="389" customFormat="1" ht="58.5" customHeight="1" x14ac:dyDescent="0.2">
      <c r="A471" s="465" t="s">
        <v>885</v>
      </c>
      <c r="B471" s="402" t="s">
        <v>1010</v>
      </c>
      <c r="C471" s="282">
        <f t="shared" ref="C471" si="42">C474+C477+C479+C481</f>
        <v>0</v>
      </c>
      <c r="D471" s="282">
        <f>D474+D477+D479+D481</f>
        <v>3175000</v>
      </c>
      <c r="E471" s="475" t="s">
        <v>879</v>
      </c>
    </row>
    <row r="472" spans="1:5" s="395" customFormat="1" ht="27" customHeight="1" x14ac:dyDescent="0.2">
      <c r="A472" s="464"/>
      <c r="B472" s="413" t="s">
        <v>868</v>
      </c>
      <c r="C472" s="404"/>
      <c r="D472" s="404">
        <f>D475+D478+D480+D482</f>
        <v>3175000</v>
      </c>
      <c r="E472" s="475"/>
    </row>
    <row r="473" spans="1:5" s="395" customFormat="1" ht="27" hidden="1" customHeight="1" x14ac:dyDescent="0.2">
      <c r="A473" s="464"/>
      <c r="B473" s="413" t="s">
        <v>869</v>
      </c>
      <c r="C473" s="404"/>
      <c r="D473" s="404">
        <f>D476</f>
        <v>0</v>
      </c>
      <c r="E473" s="475"/>
    </row>
    <row r="474" spans="1:5" s="389" customFormat="1" ht="58.5" customHeight="1" x14ac:dyDescent="0.2">
      <c r="A474" s="465"/>
      <c r="B474" s="455" t="s">
        <v>908</v>
      </c>
      <c r="C474" s="281"/>
      <c r="D474" s="342">
        <f>D475+D476</f>
        <v>3175000</v>
      </c>
      <c r="E474" s="475"/>
    </row>
    <row r="475" spans="1:5" s="395" customFormat="1" ht="22.5" customHeight="1" x14ac:dyDescent="0.2">
      <c r="A475" s="466"/>
      <c r="B475" s="415" t="s">
        <v>868</v>
      </c>
      <c r="C475" s="417"/>
      <c r="D475" s="471">
        <v>3175000</v>
      </c>
      <c r="E475" s="475"/>
    </row>
    <row r="476" spans="1:5" s="395" customFormat="1" ht="23.25" hidden="1" customHeight="1" x14ac:dyDescent="0.2">
      <c r="A476" s="466"/>
      <c r="B476" s="415" t="s">
        <v>869</v>
      </c>
      <c r="C476" s="417"/>
      <c r="D476" s="471"/>
      <c r="E476" s="475"/>
    </row>
    <row r="477" spans="1:5" s="389" customFormat="1" ht="39.75" hidden="1" customHeight="1" x14ac:dyDescent="0.2">
      <c r="A477" s="465"/>
      <c r="B477" s="455" t="s">
        <v>772</v>
      </c>
      <c r="C477" s="281"/>
      <c r="D477" s="281">
        <f>D478</f>
        <v>0</v>
      </c>
      <c r="E477" s="508"/>
    </row>
    <row r="478" spans="1:5" s="389" customFormat="1" ht="27.75" hidden="1" customHeight="1" x14ac:dyDescent="0.2">
      <c r="A478" s="465"/>
      <c r="B478" s="415" t="s">
        <v>868</v>
      </c>
      <c r="C478" s="281"/>
      <c r="D478" s="342"/>
      <c r="E478" s="508"/>
    </row>
    <row r="479" spans="1:5" s="389" customFormat="1" ht="41.25" hidden="1" customHeight="1" x14ac:dyDescent="0.2">
      <c r="A479" s="465"/>
      <c r="B479" s="455" t="s">
        <v>773</v>
      </c>
      <c r="C479" s="281"/>
      <c r="D479" s="281">
        <f>D480</f>
        <v>0</v>
      </c>
      <c r="E479" s="508"/>
    </row>
    <row r="480" spans="1:5" s="389" customFormat="1" ht="25.5" hidden="1" customHeight="1" x14ac:dyDescent="0.2">
      <c r="A480" s="465"/>
      <c r="B480" s="415" t="s">
        <v>868</v>
      </c>
      <c r="C480" s="281"/>
      <c r="D480" s="342"/>
      <c r="E480" s="508"/>
    </row>
    <row r="481" spans="1:5" s="389" customFormat="1" ht="58.5" hidden="1" customHeight="1" x14ac:dyDescent="0.2">
      <c r="A481" s="465"/>
      <c r="B481" s="455" t="s">
        <v>886</v>
      </c>
      <c r="C481" s="281"/>
      <c r="D481" s="281">
        <f>D482</f>
        <v>0</v>
      </c>
      <c r="E481" s="508"/>
    </row>
    <row r="482" spans="1:5" s="389" customFormat="1" ht="21.75" hidden="1" customHeight="1" x14ac:dyDescent="0.2">
      <c r="A482" s="465"/>
      <c r="B482" s="415" t="s">
        <v>868</v>
      </c>
      <c r="C482" s="281"/>
      <c r="D482" s="342"/>
      <c r="E482" s="477"/>
    </row>
    <row r="483" spans="1:5" s="389" customFormat="1" ht="61.5" customHeight="1" x14ac:dyDescent="0.2">
      <c r="A483" s="465" t="s">
        <v>1021</v>
      </c>
      <c r="B483" s="399" t="s">
        <v>1033</v>
      </c>
      <c r="C483" s="282"/>
      <c r="D483" s="472">
        <f>D484</f>
        <v>957431</v>
      </c>
      <c r="E483" s="475" t="s">
        <v>881</v>
      </c>
    </row>
    <row r="484" spans="1:5" s="393" customFormat="1" ht="58.5" x14ac:dyDescent="0.2">
      <c r="A484" s="464"/>
      <c r="B484" s="489" t="s">
        <v>996</v>
      </c>
      <c r="C484" s="404"/>
      <c r="D484" s="490">
        <f>D487</f>
        <v>957431</v>
      </c>
      <c r="E484" s="475"/>
    </row>
    <row r="485" spans="1:5" s="393" customFormat="1" ht="22.5" customHeight="1" x14ac:dyDescent="0.2">
      <c r="A485" s="464"/>
      <c r="B485" s="413" t="s">
        <v>868</v>
      </c>
      <c r="C485" s="404"/>
      <c r="D485" s="404">
        <f>D487</f>
        <v>957431</v>
      </c>
      <c r="E485" s="475"/>
    </row>
    <row r="486" spans="1:5" s="393" customFormat="1" ht="22.5" customHeight="1" x14ac:dyDescent="0.2">
      <c r="A486" s="465"/>
      <c r="B486" s="408" t="s">
        <v>460</v>
      </c>
      <c r="C486" s="282"/>
      <c r="D486" s="282">
        <f>D487</f>
        <v>957431</v>
      </c>
      <c r="E486" s="475"/>
    </row>
    <row r="487" spans="1:5" s="389" customFormat="1" ht="96.75" customHeight="1" x14ac:dyDescent="0.2">
      <c r="A487" s="465"/>
      <c r="B487" s="455" t="s">
        <v>1050</v>
      </c>
      <c r="C487" s="281"/>
      <c r="D487" s="342">
        <f>D488</f>
        <v>957431</v>
      </c>
      <c r="E487" s="475"/>
    </row>
    <row r="488" spans="1:5" s="389" customFormat="1" ht="19.5" customHeight="1" x14ac:dyDescent="0.2">
      <c r="A488" s="465"/>
      <c r="B488" s="415" t="s">
        <v>868</v>
      </c>
      <c r="C488" s="281"/>
      <c r="D488" s="471">
        <v>957431</v>
      </c>
      <c r="E488" s="475"/>
    </row>
    <row r="489" spans="1:5" s="389" customFormat="1" ht="39.75" hidden="1" customHeight="1" x14ac:dyDescent="0.2">
      <c r="A489" s="464" t="s">
        <v>840</v>
      </c>
      <c r="B489" s="409" t="s">
        <v>836</v>
      </c>
      <c r="C489" s="398">
        <f>C490</f>
        <v>999300000</v>
      </c>
      <c r="D489" s="398">
        <f>D490</f>
        <v>0</v>
      </c>
      <c r="E489" s="475"/>
    </row>
    <row r="490" spans="1:5" s="389" customFormat="1" ht="59.25" hidden="1" customHeight="1" x14ac:dyDescent="0.2">
      <c r="A490" s="465" t="s">
        <v>837</v>
      </c>
      <c r="B490" s="399" t="s">
        <v>1011</v>
      </c>
      <c r="C490" s="400">
        <f>C491+C512</f>
        <v>999300000</v>
      </c>
      <c r="D490" s="400">
        <f>D491+D512</f>
        <v>0</v>
      </c>
      <c r="E490" s="475"/>
    </row>
    <row r="491" spans="1:5" s="395" customFormat="1" ht="23.25" hidden="1" customHeight="1" x14ac:dyDescent="0.2">
      <c r="A491" s="466"/>
      <c r="B491" s="436" t="s">
        <v>838</v>
      </c>
      <c r="C491" s="439">
        <f>C492+C493+C494+C495+C496+C498+C500+C501+C502+C503+C504+C505+C506+C507+C508</f>
        <v>699300000</v>
      </c>
      <c r="D491" s="439">
        <f>SUM(D492:D511)</f>
        <v>0</v>
      </c>
      <c r="E491" s="475" t="s">
        <v>879</v>
      </c>
    </row>
    <row r="492" spans="1:5" s="389" customFormat="1" ht="43.5" hidden="1" customHeight="1" x14ac:dyDescent="0.2">
      <c r="A492" s="464"/>
      <c r="B492" s="401" t="s">
        <v>894</v>
      </c>
      <c r="C492" s="281">
        <v>77494000</v>
      </c>
      <c r="D492" s="281"/>
      <c r="E492" s="475"/>
    </row>
    <row r="493" spans="1:5" s="389" customFormat="1" ht="60" hidden="1" customHeight="1" x14ac:dyDescent="0.2">
      <c r="A493" s="464"/>
      <c r="B493" s="401" t="s">
        <v>895</v>
      </c>
      <c r="C493" s="281">
        <v>74300000</v>
      </c>
      <c r="D493" s="281"/>
      <c r="E493" s="475"/>
    </row>
    <row r="494" spans="1:5" s="389" customFormat="1" ht="57.75" hidden="1" customHeight="1" x14ac:dyDescent="0.2">
      <c r="A494" s="464"/>
      <c r="B494" s="401" t="s">
        <v>896</v>
      </c>
      <c r="C494" s="281">
        <v>30000000</v>
      </c>
      <c r="D494" s="281"/>
      <c r="E494" s="475"/>
    </row>
    <row r="495" spans="1:5" s="389" customFormat="1" ht="39.75" hidden="1" customHeight="1" x14ac:dyDescent="0.2">
      <c r="A495" s="464"/>
      <c r="B495" s="401" t="s">
        <v>897</v>
      </c>
      <c r="C495" s="281">
        <v>53936000</v>
      </c>
      <c r="D495" s="281"/>
      <c r="E495" s="475"/>
    </row>
    <row r="496" spans="1:5" s="389" customFormat="1" ht="63.75" hidden="1" customHeight="1" x14ac:dyDescent="0.2">
      <c r="A496" s="464"/>
      <c r="B496" s="401" t="s">
        <v>898</v>
      </c>
      <c r="C496" s="281">
        <v>12321000</v>
      </c>
      <c r="D496" s="281"/>
      <c r="E496" s="475"/>
    </row>
    <row r="497" spans="1:5" s="389" customFormat="1" ht="21.75" hidden="1" customHeight="1" x14ac:dyDescent="0.2">
      <c r="A497" s="464"/>
      <c r="B497" s="436" t="s">
        <v>873</v>
      </c>
      <c r="C497" s="281"/>
      <c r="D497" s="281"/>
      <c r="E497" s="475"/>
    </row>
    <row r="498" spans="1:5" s="389" customFormat="1" ht="79.5" hidden="1" customHeight="1" x14ac:dyDescent="0.2">
      <c r="A498" s="464"/>
      <c r="B498" s="401" t="s">
        <v>899</v>
      </c>
      <c r="C498" s="281">
        <v>185270000</v>
      </c>
      <c r="D498" s="281"/>
      <c r="E498" s="475"/>
    </row>
    <row r="499" spans="1:5" s="389" customFormat="1" ht="20.25" hidden="1" customHeight="1" x14ac:dyDescent="0.2">
      <c r="A499" s="464"/>
      <c r="B499" s="436" t="s">
        <v>873</v>
      </c>
      <c r="C499" s="281"/>
      <c r="D499" s="281"/>
      <c r="E499" s="475"/>
    </row>
    <row r="500" spans="1:5" s="389" customFormat="1" ht="41.25" hidden="1" customHeight="1" x14ac:dyDescent="0.2">
      <c r="A500" s="464"/>
      <c r="B500" s="401" t="s">
        <v>900</v>
      </c>
      <c r="C500" s="281">
        <v>20000000</v>
      </c>
      <c r="D500" s="281"/>
      <c r="E500" s="475"/>
    </row>
    <row r="501" spans="1:5" s="389" customFormat="1" ht="56.25" hidden="1" customHeight="1" x14ac:dyDescent="0.2">
      <c r="A501" s="465"/>
      <c r="B501" s="401" t="s">
        <v>901</v>
      </c>
      <c r="C501" s="281">
        <v>19300000</v>
      </c>
      <c r="D501" s="281"/>
      <c r="E501" s="475"/>
    </row>
    <row r="502" spans="1:5" s="389" customFormat="1" ht="56.25" hidden="1" customHeight="1" x14ac:dyDescent="0.2">
      <c r="A502" s="465"/>
      <c r="B502" s="401" t="s">
        <v>902</v>
      </c>
      <c r="C502" s="281">
        <v>10000000</v>
      </c>
      <c r="D502" s="281"/>
      <c r="E502" s="475"/>
    </row>
    <row r="503" spans="1:5" s="389" customFormat="1" ht="39" hidden="1" customHeight="1" x14ac:dyDescent="0.2">
      <c r="A503" s="465"/>
      <c r="B503" s="401" t="s">
        <v>903</v>
      </c>
      <c r="C503" s="281">
        <v>45000000</v>
      </c>
      <c r="D503" s="281"/>
      <c r="E503" s="475"/>
    </row>
    <row r="504" spans="1:5" s="389" customFormat="1" ht="57" hidden="1" customHeight="1" x14ac:dyDescent="0.2">
      <c r="A504" s="465"/>
      <c r="B504" s="401" t="s">
        <v>904</v>
      </c>
      <c r="C504" s="281">
        <v>39800000</v>
      </c>
      <c r="D504" s="281"/>
      <c r="E504" s="475"/>
    </row>
    <row r="505" spans="1:5" s="389" customFormat="1" ht="59.25" hidden="1" customHeight="1" x14ac:dyDescent="0.2">
      <c r="A505" s="465"/>
      <c r="B505" s="401" t="s">
        <v>905</v>
      </c>
      <c r="C505" s="281">
        <v>30500000</v>
      </c>
      <c r="D505" s="281"/>
      <c r="E505" s="475"/>
    </row>
    <row r="506" spans="1:5" s="389" customFormat="1" ht="59.25" hidden="1" customHeight="1" x14ac:dyDescent="0.2">
      <c r="A506" s="465"/>
      <c r="B506" s="401" t="s">
        <v>906</v>
      </c>
      <c r="C506" s="281">
        <v>29800000</v>
      </c>
      <c r="D506" s="281"/>
      <c r="E506" s="475"/>
    </row>
    <row r="507" spans="1:5" s="389" customFormat="1" ht="60" hidden="1" customHeight="1" x14ac:dyDescent="0.2">
      <c r="A507" s="465"/>
      <c r="B507" s="401" t="s">
        <v>988</v>
      </c>
      <c r="C507" s="281">
        <v>14500000</v>
      </c>
      <c r="D507" s="281"/>
      <c r="E507" s="475"/>
    </row>
    <row r="508" spans="1:5" s="389" customFormat="1" ht="57.75" hidden="1" customHeight="1" x14ac:dyDescent="0.2">
      <c r="A508" s="465"/>
      <c r="B508" s="401" t="s">
        <v>876</v>
      </c>
      <c r="C508" s="281">
        <v>57079000</v>
      </c>
      <c r="D508" s="281"/>
      <c r="E508" s="475"/>
    </row>
    <row r="509" spans="1:5" s="389" customFormat="1" ht="19.5" hidden="1" customHeight="1" x14ac:dyDescent="0.2">
      <c r="A509" s="465"/>
      <c r="B509" s="436" t="s">
        <v>873</v>
      </c>
      <c r="C509" s="281"/>
      <c r="D509" s="281"/>
      <c r="E509" s="475"/>
    </row>
    <row r="510" spans="1:5" s="389" customFormat="1" ht="60.75" hidden="1" customHeight="1" x14ac:dyDescent="0.2">
      <c r="A510" s="465"/>
      <c r="B510" s="401" t="s">
        <v>855</v>
      </c>
      <c r="C510" s="281"/>
      <c r="D510" s="281"/>
      <c r="E510" s="475"/>
    </row>
    <row r="511" spans="1:5" s="389" customFormat="1" ht="39" hidden="1" customHeight="1" x14ac:dyDescent="0.2">
      <c r="A511" s="465"/>
      <c r="B511" s="401" t="s">
        <v>877</v>
      </c>
      <c r="C511" s="281"/>
      <c r="D511" s="281"/>
      <c r="E511" s="475"/>
    </row>
    <row r="512" spans="1:5" s="389" customFormat="1" ht="58.5" hidden="1" customHeight="1" x14ac:dyDescent="0.2">
      <c r="A512" s="466"/>
      <c r="B512" s="415" t="s">
        <v>778</v>
      </c>
      <c r="C512" s="417">
        <v>300000000</v>
      </c>
      <c r="D512" s="417"/>
      <c r="E512" s="475" t="s">
        <v>881</v>
      </c>
    </row>
    <row r="513" spans="1:5" s="390" customFormat="1" ht="39.75" hidden="1" customHeight="1" x14ac:dyDescent="0.2">
      <c r="A513" s="467">
        <v>25</v>
      </c>
      <c r="B513" s="403" t="s">
        <v>827</v>
      </c>
      <c r="C513" s="404">
        <f>SUM(C514)</f>
        <v>11700000</v>
      </c>
      <c r="D513" s="404">
        <f>SUM(D514)</f>
        <v>0</v>
      </c>
      <c r="E513" s="475"/>
    </row>
    <row r="514" spans="1:5" s="389" customFormat="1" ht="62.25" hidden="1" customHeight="1" x14ac:dyDescent="0.2">
      <c r="A514" s="465" t="s">
        <v>928</v>
      </c>
      <c r="B514" s="405" t="s">
        <v>1012</v>
      </c>
      <c r="C514" s="282">
        <f>SUM(C517)</f>
        <v>11700000</v>
      </c>
      <c r="D514" s="282">
        <f>SUM(D517)</f>
        <v>0</v>
      </c>
      <c r="E514" s="475" t="s">
        <v>881</v>
      </c>
    </row>
    <row r="515" spans="1:5" s="390" customFormat="1" ht="21.75" hidden="1" customHeight="1" x14ac:dyDescent="0.2">
      <c r="A515" s="464"/>
      <c r="B515" s="413" t="s">
        <v>868</v>
      </c>
      <c r="C515" s="404">
        <f>C520+C528+C530+C533+C537+C541+C544</f>
        <v>11700000</v>
      </c>
      <c r="D515" s="404">
        <f t="shared" ref="D515" si="43">D520+D528+D530+D533+D537+D541+D544</f>
        <v>0</v>
      </c>
      <c r="E515" s="475"/>
    </row>
    <row r="516" spans="1:5" s="390" customFormat="1" ht="21.75" hidden="1" customHeight="1" x14ac:dyDescent="0.2">
      <c r="A516" s="464"/>
      <c r="B516" s="413" t="s">
        <v>869</v>
      </c>
      <c r="C516" s="404">
        <f>C521</f>
        <v>0</v>
      </c>
      <c r="D516" s="404">
        <f>SUM(D521,D531,D534,D538,D545)</f>
        <v>0</v>
      </c>
      <c r="E516" s="475"/>
    </row>
    <row r="517" spans="1:5" s="389" customFormat="1" ht="42.75" hidden="1" customHeight="1" x14ac:dyDescent="0.2">
      <c r="A517" s="465"/>
      <c r="B517" s="462" t="s">
        <v>927</v>
      </c>
      <c r="C517" s="417">
        <f>C518+C522+C535+C542</f>
        <v>11700000</v>
      </c>
      <c r="D517" s="417">
        <f>D518+D522+D535+D542+D539</f>
        <v>0</v>
      </c>
      <c r="E517" s="475"/>
    </row>
    <row r="518" spans="1:5" s="389" customFormat="1" ht="21" hidden="1" customHeight="1" x14ac:dyDescent="0.2">
      <c r="A518" s="468"/>
      <c r="B518" s="407" t="s">
        <v>456</v>
      </c>
      <c r="C518" s="434">
        <f>C519</f>
        <v>3300000</v>
      </c>
      <c r="D518" s="434">
        <f>D519</f>
        <v>0</v>
      </c>
      <c r="E518" s="475"/>
    </row>
    <row r="519" spans="1:5" s="389" customFormat="1" ht="24" hidden="1" customHeight="1" x14ac:dyDescent="0.2">
      <c r="A519" s="468"/>
      <c r="B519" s="406" t="s">
        <v>989</v>
      </c>
      <c r="C519" s="433">
        <f>C520+C521</f>
        <v>3300000</v>
      </c>
      <c r="D519" s="281">
        <f>D520+D521</f>
        <v>0</v>
      </c>
      <c r="E519" s="475"/>
    </row>
    <row r="520" spans="1:5" s="395" customFormat="1" ht="21" hidden="1" customHeight="1" x14ac:dyDescent="0.2">
      <c r="A520" s="469"/>
      <c r="B520" s="415" t="s">
        <v>868</v>
      </c>
      <c r="C520" s="457">
        <v>3300000</v>
      </c>
      <c r="D520" s="457"/>
      <c r="E520" s="475"/>
    </row>
    <row r="521" spans="1:5" s="395" customFormat="1" ht="21" hidden="1" customHeight="1" x14ac:dyDescent="0.2">
      <c r="A521" s="469"/>
      <c r="B521" s="415" t="s">
        <v>869</v>
      </c>
      <c r="C521" s="457"/>
      <c r="D521" s="457"/>
      <c r="E521" s="475"/>
    </row>
    <row r="522" spans="1:5" s="389" customFormat="1" ht="22.5" hidden="1" customHeight="1" x14ac:dyDescent="0.2">
      <c r="A522" s="468"/>
      <c r="B522" s="407" t="s">
        <v>460</v>
      </c>
      <c r="C522" s="434">
        <f>C523</f>
        <v>2000000</v>
      </c>
      <c r="D522" s="434">
        <f>SUM(D529,D532)</f>
        <v>0</v>
      </c>
      <c r="E522" s="475"/>
    </row>
    <row r="523" spans="1:5" s="389" customFormat="1" ht="37.5" hidden="1" customHeight="1" x14ac:dyDescent="0.2">
      <c r="A523" s="468"/>
      <c r="B523" s="406" t="s">
        <v>907</v>
      </c>
      <c r="C523" s="433">
        <f>C528</f>
        <v>2000000</v>
      </c>
      <c r="D523" s="281">
        <f>D528</f>
        <v>0</v>
      </c>
      <c r="E523" s="475"/>
    </row>
    <row r="524" spans="1:5" s="389" customFormat="1" ht="21.75" hidden="1" customHeight="1" x14ac:dyDescent="0.2">
      <c r="A524" s="468"/>
      <c r="B524" s="407" t="s">
        <v>452</v>
      </c>
      <c r="C524" s="433"/>
      <c r="D524" s="281"/>
      <c r="E524" s="475"/>
    </row>
    <row r="525" spans="1:5" s="389" customFormat="1" ht="21.75" hidden="1" customHeight="1" x14ac:dyDescent="0.2">
      <c r="A525" s="468"/>
      <c r="B525" s="406" t="s">
        <v>828</v>
      </c>
      <c r="C525" s="433"/>
      <c r="D525" s="281"/>
      <c r="E525" s="475"/>
    </row>
    <row r="526" spans="1:5" s="389" customFormat="1" ht="40.5" hidden="1" customHeight="1" x14ac:dyDescent="0.2">
      <c r="A526" s="468"/>
      <c r="B526" s="406" t="s">
        <v>829</v>
      </c>
      <c r="C526" s="433"/>
      <c r="D526" s="281"/>
      <c r="E526" s="475"/>
    </row>
    <row r="527" spans="1:5" s="389" customFormat="1" ht="59.25" hidden="1" customHeight="1" x14ac:dyDescent="0.2">
      <c r="A527" s="468"/>
      <c r="B527" s="406" t="s">
        <v>830</v>
      </c>
      <c r="C527" s="433"/>
      <c r="D527" s="281"/>
      <c r="E527" s="475"/>
    </row>
    <row r="528" spans="1:5" s="395" customFormat="1" ht="24" hidden="1" customHeight="1" x14ac:dyDescent="0.2">
      <c r="A528" s="469"/>
      <c r="B528" s="415" t="s">
        <v>868</v>
      </c>
      <c r="C528" s="457">
        <v>2000000</v>
      </c>
      <c r="D528" s="457"/>
      <c r="E528" s="475"/>
    </row>
    <row r="529" spans="1:5" s="389" customFormat="1" ht="26.25" hidden="1" customHeight="1" x14ac:dyDescent="0.2">
      <c r="A529" s="468"/>
      <c r="B529" s="406" t="s">
        <v>871</v>
      </c>
      <c r="C529" s="433"/>
      <c r="D529" s="433">
        <f>SUM(D530:D531)</f>
        <v>0</v>
      </c>
      <c r="E529" s="475"/>
    </row>
    <row r="530" spans="1:5" s="395" customFormat="1" ht="21.75" hidden="1" customHeight="1" x14ac:dyDescent="0.2">
      <c r="A530" s="469"/>
      <c r="B530" s="415" t="s">
        <v>868</v>
      </c>
      <c r="C530" s="457"/>
      <c r="D530" s="457"/>
      <c r="E530" s="475"/>
    </row>
    <row r="531" spans="1:5" s="395" customFormat="1" ht="21.75" hidden="1" customHeight="1" x14ac:dyDescent="0.2">
      <c r="A531" s="469"/>
      <c r="B531" s="415" t="s">
        <v>869</v>
      </c>
      <c r="C531" s="457"/>
      <c r="D531" s="457"/>
      <c r="E531" s="475"/>
    </row>
    <row r="532" spans="1:5" s="389" customFormat="1" ht="59.25" hidden="1" customHeight="1" x14ac:dyDescent="0.2">
      <c r="A532" s="468"/>
      <c r="B532" s="406" t="s">
        <v>878</v>
      </c>
      <c r="C532" s="433"/>
      <c r="D532" s="433">
        <f>SUM(D533:D534)</f>
        <v>0</v>
      </c>
      <c r="E532" s="475"/>
    </row>
    <row r="533" spans="1:5" s="395" customFormat="1" ht="24" hidden="1" customHeight="1" x14ac:dyDescent="0.2">
      <c r="A533" s="469"/>
      <c r="B533" s="415" t="s">
        <v>868</v>
      </c>
      <c r="C533" s="457"/>
      <c r="D533" s="457"/>
      <c r="E533" s="475"/>
    </row>
    <row r="534" spans="1:5" s="395" customFormat="1" ht="24" hidden="1" customHeight="1" x14ac:dyDescent="0.2">
      <c r="A534" s="469"/>
      <c r="B534" s="415" t="s">
        <v>869</v>
      </c>
      <c r="C534" s="457"/>
      <c r="D534" s="457"/>
      <c r="E534" s="475"/>
    </row>
    <row r="535" spans="1:5" s="389" customFormat="1" ht="21.75" hidden="1" customHeight="1" x14ac:dyDescent="0.2">
      <c r="A535" s="468"/>
      <c r="B535" s="407" t="s">
        <v>669</v>
      </c>
      <c r="C535" s="434">
        <f>C536</f>
        <v>400000</v>
      </c>
      <c r="D535" s="434">
        <f>D536</f>
        <v>0</v>
      </c>
      <c r="E535" s="475"/>
    </row>
    <row r="536" spans="1:5" s="389" customFormat="1" ht="80.25" hidden="1" customHeight="1" x14ac:dyDescent="0.2">
      <c r="A536" s="468"/>
      <c r="B536" s="406" t="s">
        <v>831</v>
      </c>
      <c r="C536" s="433">
        <f>C537</f>
        <v>400000</v>
      </c>
      <c r="D536" s="281">
        <f>SUM(D537:D538)</f>
        <v>0</v>
      </c>
      <c r="E536" s="475"/>
    </row>
    <row r="537" spans="1:5" s="395" customFormat="1" ht="19.5" hidden="1" customHeight="1" x14ac:dyDescent="0.2">
      <c r="A537" s="469"/>
      <c r="B537" s="415" t="s">
        <v>868</v>
      </c>
      <c r="C537" s="457">
        <v>400000</v>
      </c>
      <c r="D537" s="457"/>
      <c r="E537" s="475"/>
    </row>
    <row r="538" spans="1:5" s="395" customFormat="1" ht="19.5" hidden="1" customHeight="1" x14ac:dyDescent="0.2">
      <c r="A538" s="469"/>
      <c r="B538" s="415" t="s">
        <v>869</v>
      </c>
      <c r="C538" s="457"/>
      <c r="D538" s="457"/>
      <c r="E538" s="475"/>
    </row>
    <row r="539" spans="1:5" s="393" customFormat="1" ht="24.75" hidden="1" customHeight="1" x14ac:dyDescent="0.2">
      <c r="A539" s="468"/>
      <c r="B539" s="407" t="s">
        <v>673</v>
      </c>
      <c r="C539" s="434"/>
      <c r="D539" s="434">
        <f>SUM(D540)</f>
        <v>0</v>
      </c>
      <c r="E539" s="475"/>
    </row>
    <row r="540" spans="1:5" s="389" customFormat="1" ht="21.75" hidden="1" customHeight="1" x14ac:dyDescent="0.2">
      <c r="A540" s="468"/>
      <c r="B540" s="406" t="s">
        <v>872</v>
      </c>
      <c r="C540" s="433"/>
      <c r="D540" s="433">
        <f>SUM(D541:D545)</f>
        <v>0</v>
      </c>
      <c r="E540" s="475"/>
    </row>
    <row r="541" spans="1:5" s="395" customFormat="1" ht="21.75" hidden="1" customHeight="1" x14ac:dyDescent="0.2">
      <c r="A541" s="469"/>
      <c r="B541" s="415" t="s">
        <v>868</v>
      </c>
      <c r="C541" s="457"/>
      <c r="D541" s="457"/>
      <c r="E541" s="475"/>
    </row>
    <row r="542" spans="1:5" s="389" customFormat="1" ht="22.5" hidden="1" customHeight="1" x14ac:dyDescent="0.2">
      <c r="A542" s="468"/>
      <c r="B542" s="407" t="s">
        <v>674</v>
      </c>
      <c r="C542" s="434">
        <f>C543</f>
        <v>6000000</v>
      </c>
      <c r="D542" s="434">
        <f>D543</f>
        <v>0</v>
      </c>
      <c r="E542" s="475"/>
    </row>
    <row r="543" spans="1:5" s="389" customFormat="1" ht="57.75" hidden="1" customHeight="1" x14ac:dyDescent="0.2">
      <c r="A543" s="468"/>
      <c r="B543" s="406" t="s">
        <v>851</v>
      </c>
      <c r="C543" s="433">
        <f>C544</f>
        <v>6000000</v>
      </c>
      <c r="D543" s="281"/>
      <c r="E543" s="475"/>
    </row>
    <row r="544" spans="1:5" s="395" customFormat="1" ht="21" hidden="1" customHeight="1" x14ac:dyDescent="0.2">
      <c r="A544" s="469"/>
      <c r="B544" s="415" t="s">
        <v>868</v>
      </c>
      <c r="C544" s="458">
        <v>6000000</v>
      </c>
      <c r="D544" s="459"/>
      <c r="E544" s="475"/>
    </row>
    <row r="545" spans="1:5" s="395" customFormat="1" ht="21" hidden="1" customHeight="1" x14ac:dyDescent="0.2">
      <c r="A545" s="469"/>
      <c r="B545" s="415" t="s">
        <v>869</v>
      </c>
      <c r="C545" s="458"/>
      <c r="D545" s="459"/>
      <c r="E545" s="475"/>
    </row>
    <row r="546" spans="1:5" s="437" customFormat="1" ht="18.75" customHeight="1" x14ac:dyDescent="0.2">
      <c r="A546" s="517" t="s">
        <v>1037</v>
      </c>
      <c r="B546" s="518"/>
      <c r="C546" s="438">
        <f>C4+C21+C115+C119+C141+C160+C176+C204+C468+C489+C513</f>
        <v>2947373852</v>
      </c>
      <c r="D546" s="398">
        <f t="shared" ref="D546" si="44">D4+D21+D115+D119+D138+D141+D160+D176+D204+D468+D489+D513</f>
        <v>236082771</v>
      </c>
      <c r="E546" s="475"/>
    </row>
    <row r="547" spans="1:5" s="442" customFormat="1" ht="22.5" hidden="1" customHeight="1" x14ac:dyDescent="0.2">
      <c r="A547" s="509" t="s">
        <v>841</v>
      </c>
      <c r="B547" s="516"/>
      <c r="C547" s="441">
        <f t="shared" ref="C547" si="45">C548+C549+C550</f>
        <v>839807720</v>
      </c>
      <c r="D547" s="481">
        <f>D548+D549+D550</f>
        <v>-4391080</v>
      </c>
      <c r="E547" s="475"/>
    </row>
    <row r="548" spans="1:5" s="429" customFormat="1" ht="22.5" hidden="1" customHeight="1" x14ac:dyDescent="0.2">
      <c r="A548" s="511" t="s">
        <v>842</v>
      </c>
      <c r="B548" s="519"/>
      <c r="C548" s="443">
        <f>C5+C114+C116+C153+C470+C471+C491</f>
        <v>839807720</v>
      </c>
      <c r="D548" s="482">
        <f>D5+D19+D26+D106+D113+D116+D128+D154+D469+D472+D491</f>
        <v>-4391080</v>
      </c>
      <c r="E548" s="475"/>
    </row>
    <row r="549" spans="1:5" s="429" customFormat="1" ht="22.5" hidden="1" customHeight="1" x14ac:dyDescent="0.2">
      <c r="A549" s="511" t="s">
        <v>843</v>
      </c>
      <c r="B549" s="519"/>
      <c r="C549" s="443">
        <v>0</v>
      </c>
      <c r="D549" s="483">
        <f>D129+D155+D473</f>
        <v>0</v>
      </c>
      <c r="E549" s="475"/>
    </row>
    <row r="550" spans="1:5" s="429" customFormat="1" ht="22.5" hidden="1" customHeight="1" x14ac:dyDescent="0.2">
      <c r="A550" s="511" t="s">
        <v>844</v>
      </c>
      <c r="B550" s="519"/>
      <c r="C550" s="444">
        <v>0</v>
      </c>
      <c r="D550" s="484">
        <v>0</v>
      </c>
      <c r="E550" s="475"/>
    </row>
    <row r="551" spans="1:5" s="442" customFormat="1" ht="35.25" hidden="1" customHeight="1" x14ac:dyDescent="0.2">
      <c r="A551" s="509" t="s">
        <v>845</v>
      </c>
      <c r="B551" s="510"/>
      <c r="C551" s="445">
        <f>C552+C553+C554</f>
        <v>2107566132</v>
      </c>
      <c r="D551" s="485">
        <f>D552+D553+D554</f>
        <v>153035261</v>
      </c>
      <c r="E551" s="475"/>
    </row>
    <row r="552" spans="1:5" s="429" customFormat="1" ht="18.75" hidden="1" customHeight="1" x14ac:dyDescent="0.2">
      <c r="A552" s="511" t="s">
        <v>842</v>
      </c>
      <c r="B552" s="512"/>
      <c r="C552" s="446">
        <f>C23+C108+C120+C134+C136+C143+C157+C161+C180+C206+C320+C389+C512+C517</f>
        <v>1464705167</v>
      </c>
      <c r="D552" s="482">
        <f>D47+D105+D107+D124+D126+D131+D142+D158+D162+D178+D205+D318+D485+D512+D515</f>
        <v>-189188568</v>
      </c>
      <c r="E552" s="475"/>
    </row>
    <row r="553" spans="1:5" s="429" customFormat="1" ht="18.75" hidden="1" customHeight="1" x14ac:dyDescent="0.2">
      <c r="A553" s="511" t="s">
        <v>843</v>
      </c>
      <c r="B553" s="512"/>
      <c r="C553" s="446">
        <f>C24</f>
        <v>0</v>
      </c>
      <c r="D553" s="482">
        <f>D48+D159+D163+D179+D319+D516</f>
        <v>342223829</v>
      </c>
      <c r="E553" s="475"/>
    </row>
    <row r="554" spans="1:5" s="429" customFormat="1" ht="18.75" hidden="1" customHeight="1" x14ac:dyDescent="0.2">
      <c r="A554" s="514" t="s">
        <v>844</v>
      </c>
      <c r="B554" s="515"/>
      <c r="C554" s="440">
        <f>C133+C135</f>
        <v>642860965</v>
      </c>
      <c r="D554" s="486">
        <f>D132</f>
        <v>0</v>
      </c>
      <c r="E554" s="475"/>
    </row>
    <row r="555" spans="1:5" s="429" customFormat="1" ht="18.75" hidden="1" customHeight="1" x14ac:dyDescent="0.2">
      <c r="A555" s="480"/>
      <c r="B555" s="480"/>
      <c r="C555" s="454"/>
      <c r="D555" s="454"/>
      <c r="E555" s="475"/>
    </row>
    <row r="556" spans="1:5" s="429" customFormat="1" hidden="1" x14ac:dyDescent="0.2">
      <c r="A556" s="470"/>
      <c r="B556" s="456" t="s">
        <v>883</v>
      </c>
      <c r="C556" s="453">
        <f t="shared" ref="C556" si="46">C551+C547</f>
        <v>2947373852</v>
      </c>
      <c r="D556" s="453">
        <f t="shared" ref="D556" si="47">D551+D547</f>
        <v>148644181</v>
      </c>
      <c r="E556" s="475"/>
    </row>
    <row r="557" spans="1:5" hidden="1" x14ac:dyDescent="0.2">
      <c r="B557" s="430" t="s">
        <v>882</v>
      </c>
      <c r="C557" s="453">
        <f>C546-C556</f>
        <v>0</v>
      </c>
      <c r="D557" s="453">
        <f t="shared" ref="D557" si="48">D546-D556</f>
        <v>87438590</v>
      </c>
    </row>
    <row r="558" spans="1:5" hidden="1" x14ac:dyDescent="0.2"/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2">
    <mergeCell ref="A1:D1"/>
    <mergeCell ref="A554:B554"/>
    <mergeCell ref="A547:B547"/>
    <mergeCell ref="A546:B546"/>
    <mergeCell ref="A548:B548"/>
    <mergeCell ref="A549:B549"/>
    <mergeCell ref="A550:B550"/>
    <mergeCell ref="E23:E24"/>
    <mergeCell ref="A551:B551"/>
    <mergeCell ref="A552:B552"/>
    <mergeCell ref="A553:B553"/>
    <mergeCell ref="E477:E481"/>
  </mergeCells>
  <phoneticPr fontId="37" type="noConversion"/>
  <pageMargins left="0.82677165354330717" right="0.15748031496062992" top="0.39370078740157483" bottom="0.39370078740157483" header="0.19685039370078741" footer="0.19685039370078741"/>
  <pageSetup paperSize="9" orientation="portrait" r:id="rId3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533</v>
      </c>
    </row>
    <row r="2" spans="1:3" s="248" customFormat="1" ht="37.5" customHeight="1" x14ac:dyDescent="0.3">
      <c r="A2" s="251"/>
      <c r="B2" s="523" t="s">
        <v>586</v>
      </c>
      <c r="C2" s="523"/>
    </row>
    <row r="3" spans="1:3" s="255" customFormat="1" ht="31.5" x14ac:dyDescent="0.2">
      <c r="A3" s="209" t="s">
        <v>41</v>
      </c>
      <c r="B3" s="247" t="s">
        <v>42</v>
      </c>
      <c r="C3" s="209" t="s">
        <v>485</v>
      </c>
    </row>
    <row r="4" spans="1:3" s="199" customFormat="1" ht="18.75" x14ac:dyDescent="0.25">
      <c r="A4" s="524" t="s">
        <v>549</v>
      </c>
      <c r="B4" s="524"/>
      <c r="C4" s="524"/>
    </row>
    <row r="5" spans="1:3" s="199" customFormat="1" ht="18.75" x14ac:dyDescent="0.25">
      <c r="A5" s="256">
        <v>1</v>
      </c>
      <c r="B5" s="221" t="s">
        <v>462</v>
      </c>
      <c r="C5" s="294"/>
    </row>
    <row r="6" spans="1:3" s="199" customFormat="1" ht="37.5" x14ac:dyDescent="0.25">
      <c r="A6" s="210"/>
      <c r="B6" s="222" t="s">
        <v>662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638</v>
      </c>
      <c r="C9" s="295">
        <v>3800</v>
      </c>
    </row>
    <row r="10" spans="1:3" s="199" customFormat="1" ht="37.5" x14ac:dyDescent="0.25">
      <c r="A10" s="210"/>
      <c r="B10" s="222" t="s">
        <v>386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639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658</v>
      </c>
      <c r="C16" s="295">
        <v>2000</v>
      </c>
    </row>
    <row r="17" spans="1:3" s="199" customFormat="1" ht="18.75" x14ac:dyDescent="0.25">
      <c r="A17" s="210"/>
      <c r="B17" s="263" t="s">
        <v>315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316</v>
      </c>
      <c r="C20" s="295">
        <v>10100</v>
      </c>
    </row>
    <row r="21" spans="1:3" s="199" customFormat="1" ht="18.75" x14ac:dyDescent="0.25">
      <c r="A21" s="257"/>
      <c r="B21" s="222" t="s">
        <v>317</v>
      </c>
      <c r="C21" s="295">
        <v>2800</v>
      </c>
    </row>
    <row r="22" spans="1:3" s="199" customFormat="1" ht="18.75" x14ac:dyDescent="0.25">
      <c r="A22" s="257"/>
      <c r="B22" s="222" t="s">
        <v>318</v>
      </c>
      <c r="C22" s="295">
        <v>1750</v>
      </c>
    </row>
    <row r="23" spans="1:3" s="199" customFormat="1" ht="18.75" x14ac:dyDescent="0.25">
      <c r="A23" s="257"/>
      <c r="B23" s="222" t="s">
        <v>319</v>
      </c>
      <c r="C23" s="295">
        <v>1600</v>
      </c>
    </row>
    <row r="24" spans="1:3" s="199" customFormat="1" ht="18.75" x14ac:dyDescent="0.25">
      <c r="A24" s="257"/>
      <c r="B24" s="222" t="s">
        <v>320</v>
      </c>
      <c r="C24" s="295">
        <v>2400</v>
      </c>
    </row>
    <row r="25" spans="1:3" s="199" customFormat="1" ht="18.75" x14ac:dyDescent="0.25">
      <c r="A25" s="257"/>
      <c r="B25" s="222" t="s">
        <v>321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322</v>
      </c>
      <c r="C28" s="298">
        <v>5900</v>
      </c>
    </row>
    <row r="29" spans="1:3" s="199" customFormat="1" ht="37.5" x14ac:dyDescent="0.25">
      <c r="A29" s="257"/>
      <c r="B29" s="222" t="s">
        <v>323</v>
      </c>
      <c r="C29" s="295">
        <v>3600</v>
      </c>
    </row>
    <row r="30" spans="1:3" s="199" customFormat="1" ht="37.5" x14ac:dyDescent="0.25">
      <c r="A30" s="257"/>
      <c r="B30" s="222" t="s">
        <v>324</v>
      </c>
      <c r="C30" s="295">
        <v>18000</v>
      </c>
    </row>
    <row r="31" spans="1:3" s="199" customFormat="1" ht="18.75" x14ac:dyDescent="0.25">
      <c r="A31" s="257"/>
      <c r="B31" s="222" t="s">
        <v>325</v>
      </c>
      <c r="C31" s="295">
        <v>4000</v>
      </c>
    </row>
    <row r="32" spans="1:3" s="199" customFormat="1" ht="37.5" x14ac:dyDescent="0.25">
      <c r="A32" s="257"/>
      <c r="B32" s="222" t="s">
        <v>326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327</v>
      </c>
      <c r="C35" s="295">
        <v>3500</v>
      </c>
    </row>
    <row r="36" spans="1:3" s="199" customFormat="1" ht="18.75" x14ac:dyDescent="0.25">
      <c r="A36" s="210"/>
      <c r="B36" s="264" t="s">
        <v>328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553</v>
      </c>
      <c r="C49" s="296">
        <f>C48+C44+C41+C37+C33+C26+C18+C14+C11+C7</f>
        <v>124638</v>
      </c>
    </row>
    <row r="50" spans="1:3" s="197" customFormat="1" ht="18.75" hidden="1" outlineLevel="1" x14ac:dyDescent="0.25">
      <c r="A50" s="524" t="s">
        <v>51</v>
      </c>
      <c r="B50" s="524"/>
      <c r="C50" s="524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659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641</v>
      </c>
      <c r="C55" s="295">
        <v>4400</v>
      </c>
    </row>
    <row r="56" spans="1:3" s="200" customFormat="1" ht="37.5" hidden="1" outlineLevel="1" x14ac:dyDescent="0.25">
      <c r="A56" s="210"/>
      <c r="B56" s="224" t="s">
        <v>640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559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558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547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546</v>
      </c>
      <c r="C65" s="295">
        <v>20000</v>
      </c>
    </row>
    <row r="66" spans="1:3" s="200" customFormat="1" ht="37.5" hidden="1" outlineLevel="1" x14ac:dyDescent="0.25">
      <c r="A66" s="210"/>
      <c r="B66" s="224" t="s">
        <v>545</v>
      </c>
      <c r="C66" s="295">
        <v>400</v>
      </c>
    </row>
    <row r="67" spans="1:3" s="200" customFormat="1" ht="18.75" hidden="1" outlineLevel="1" x14ac:dyDescent="0.25">
      <c r="A67" s="210"/>
      <c r="B67" s="224" t="s">
        <v>423</v>
      </c>
      <c r="C67" s="295">
        <v>470</v>
      </c>
    </row>
    <row r="68" spans="1:3" s="200" customFormat="1" ht="18.75" hidden="1" outlineLevel="1" x14ac:dyDescent="0.25">
      <c r="A68" s="210"/>
      <c r="B68" s="224" t="s">
        <v>422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387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572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573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574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506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498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613</v>
      </c>
      <c r="C121" s="295">
        <v>8881</v>
      </c>
    </row>
    <row r="122" spans="1:3" s="200" customFormat="1" ht="37.5" hidden="1" outlineLevel="1" x14ac:dyDescent="0.25">
      <c r="A122" s="210"/>
      <c r="B122" s="224" t="s">
        <v>612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508</v>
      </c>
      <c r="C125" s="295">
        <v>5000</v>
      </c>
    </row>
    <row r="126" spans="1:3" s="200" customFormat="1" ht="37.5" hidden="1" outlineLevel="1" x14ac:dyDescent="0.25">
      <c r="A126" s="210"/>
      <c r="B126" s="227" t="s">
        <v>509</v>
      </c>
      <c r="C126" s="295">
        <v>2000</v>
      </c>
    </row>
    <row r="127" spans="1:3" s="200" customFormat="1" ht="37.5" hidden="1" outlineLevel="1" x14ac:dyDescent="0.25">
      <c r="A127" s="210"/>
      <c r="B127" s="224" t="s">
        <v>510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507</v>
      </c>
      <c r="C129" s="294"/>
    </row>
    <row r="130" spans="1:3" s="199" customFormat="1" ht="54.75" hidden="1" customHeight="1" outlineLevel="1" x14ac:dyDescent="0.25">
      <c r="A130" s="257"/>
      <c r="B130" s="227" t="s">
        <v>497</v>
      </c>
      <c r="C130" s="295">
        <v>10000</v>
      </c>
    </row>
    <row r="131" spans="1:3" s="199" customFormat="1" ht="56.25" hidden="1" outlineLevel="1" x14ac:dyDescent="0.25">
      <c r="A131" s="257"/>
      <c r="B131" s="227" t="s">
        <v>583</v>
      </c>
      <c r="C131" s="295">
        <v>5000</v>
      </c>
    </row>
    <row r="132" spans="1:3" s="199" customFormat="1" ht="56.25" hidden="1" outlineLevel="1" x14ac:dyDescent="0.25">
      <c r="A132" s="257"/>
      <c r="B132" s="227" t="s">
        <v>584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585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524" t="s">
        <v>532</v>
      </c>
      <c r="B136" s="524"/>
      <c r="C136" s="524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535</v>
      </c>
      <c r="C138" s="295">
        <v>100</v>
      </c>
    </row>
    <row r="139" spans="1:3" s="199" customFormat="1" ht="37.5" x14ac:dyDescent="0.25">
      <c r="A139" s="210"/>
      <c r="B139" s="222" t="s">
        <v>536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537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512</v>
      </c>
      <c r="C152" s="295">
        <v>8900</v>
      </c>
    </row>
    <row r="153" spans="1:3" s="199" customFormat="1" ht="18.75" x14ac:dyDescent="0.25">
      <c r="A153" s="210"/>
      <c r="B153" s="222" t="s">
        <v>513</v>
      </c>
      <c r="C153" s="295">
        <v>500</v>
      </c>
    </row>
    <row r="154" spans="1:3" s="199" customFormat="1" ht="18.75" x14ac:dyDescent="0.25">
      <c r="A154" s="210"/>
      <c r="B154" s="222" t="s">
        <v>514</v>
      </c>
      <c r="C154" s="295">
        <v>600</v>
      </c>
    </row>
    <row r="155" spans="1:3" s="199" customFormat="1" ht="37.5" x14ac:dyDescent="0.25">
      <c r="A155" s="210"/>
      <c r="B155" s="222" t="s">
        <v>515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574</v>
      </c>
      <c r="C157" s="294"/>
    </row>
    <row r="158" spans="1:3" s="199" customFormat="1" ht="56.25" x14ac:dyDescent="0.25">
      <c r="A158" s="258"/>
      <c r="B158" s="239" t="s">
        <v>565</v>
      </c>
      <c r="C158" s="299">
        <v>280</v>
      </c>
    </row>
    <row r="159" spans="1:3" s="199" customFormat="1" ht="37.5" x14ac:dyDescent="0.25">
      <c r="A159" s="210"/>
      <c r="B159" s="222" t="s">
        <v>517</v>
      </c>
      <c r="C159" s="295">
        <v>5400</v>
      </c>
    </row>
    <row r="160" spans="1:3" s="199" customFormat="1" ht="37.5" customHeight="1" x14ac:dyDescent="0.25">
      <c r="A160" s="210"/>
      <c r="B160" s="222" t="s">
        <v>518</v>
      </c>
      <c r="C160" s="295">
        <v>2700</v>
      </c>
    </row>
    <row r="161" spans="1:3" s="199" customFormat="1" ht="37.5" x14ac:dyDescent="0.25">
      <c r="A161" s="210"/>
      <c r="B161" s="222" t="s">
        <v>519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663</v>
      </c>
      <c r="C173" s="295">
        <v>1000</v>
      </c>
    </row>
    <row r="174" spans="1:3" s="199" customFormat="1" ht="17.25" customHeight="1" x14ac:dyDescent="0.25">
      <c r="A174" s="224"/>
      <c r="B174" s="222" t="s">
        <v>664</v>
      </c>
      <c r="C174" s="295">
        <v>3000</v>
      </c>
    </row>
    <row r="175" spans="1:3" s="199" customFormat="1" ht="18.75" x14ac:dyDescent="0.25">
      <c r="A175" s="224"/>
      <c r="B175" s="222" t="s">
        <v>665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613</v>
      </c>
      <c r="C178" s="295">
        <v>8881</v>
      </c>
    </row>
    <row r="179" spans="1:9" s="199" customFormat="1" ht="37.5" x14ac:dyDescent="0.25">
      <c r="A179" s="210"/>
      <c r="B179" s="222" t="s">
        <v>666</v>
      </c>
      <c r="C179" s="295">
        <v>20000</v>
      </c>
    </row>
    <row r="180" spans="1:9" s="199" customFormat="1" ht="18.75" x14ac:dyDescent="0.25">
      <c r="A180" s="210"/>
      <c r="B180" s="222" t="s">
        <v>345</v>
      </c>
      <c r="C180" s="295">
        <v>12329</v>
      </c>
    </row>
    <row r="181" spans="1:9" s="199" customFormat="1" ht="37.5" x14ac:dyDescent="0.25">
      <c r="A181" s="210"/>
      <c r="B181" s="222" t="s">
        <v>346</v>
      </c>
      <c r="C181" s="295">
        <v>1255</v>
      </c>
    </row>
    <row r="182" spans="1:9" s="199" customFormat="1" ht="37.5" x14ac:dyDescent="0.25">
      <c r="A182" s="210"/>
      <c r="B182" s="222" t="s">
        <v>347</v>
      </c>
      <c r="C182" s="295">
        <v>4500</v>
      </c>
    </row>
    <row r="183" spans="1:9" s="199" customFormat="1" ht="18.75" x14ac:dyDescent="0.25">
      <c r="A183" s="210"/>
      <c r="B183" s="222" t="s">
        <v>348</v>
      </c>
      <c r="C183" s="295">
        <v>800</v>
      </c>
    </row>
    <row r="184" spans="1:9" s="199" customFormat="1" ht="18.75" x14ac:dyDescent="0.25">
      <c r="A184" s="210"/>
      <c r="B184" s="222" t="s">
        <v>349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18.75" x14ac:dyDescent="0.25">
      <c r="A187" s="210"/>
      <c r="B187" s="242" t="s">
        <v>350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487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520" t="s">
        <v>353</v>
      </c>
      <c r="B197" s="520"/>
      <c r="C197" s="520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354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406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630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631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632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633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634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635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636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637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572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575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576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577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360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361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573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355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574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651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379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380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381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382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383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384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385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393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394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374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570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464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465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466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467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468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469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506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470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471</v>
      </c>
      <c r="C294" s="304">
        <v>1200</v>
      </c>
    </row>
    <row r="295" spans="1:129" s="199" customFormat="1" ht="18.75" hidden="1" outlineLevel="1" x14ac:dyDescent="0.25">
      <c r="A295" s="210"/>
      <c r="B295" s="227" t="s">
        <v>472</v>
      </c>
      <c r="C295" s="304">
        <v>100</v>
      </c>
    </row>
    <row r="296" spans="1:129" s="199" customFormat="1" ht="18.75" hidden="1" outlineLevel="1" x14ac:dyDescent="0.25">
      <c r="A296" s="210"/>
      <c r="B296" s="227" t="s">
        <v>473</v>
      </c>
      <c r="C296" s="304">
        <v>4900</v>
      </c>
    </row>
    <row r="297" spans="1:129" s="199" customFormat="1" ht="18.75" hidden="1" outlineLevel="1" x14ac:dyDescent="0.25">
      <c r="A297" s="210"/>
      <c r="B297" s="227" t="s">
        <v>474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475</v>
      </c>
      <c r="C298" s="304">
        <v>1700</v>
      </c>
    </row>
    <row r="299" spans="1:129" s="199" customFormat="1" ht="37.5" hidden="1" outlineLevel="1" x14ac:dyDescent="0.25">
      <c r="A299" s="210"/>
      <c r="B299" s="227" t="s">
        <v>476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477</v>
      </c>
      <c r="C302" s="304">
        <v>10000</v>
      </c>
    </row>
    <row r="303" spans="1:129" s="200" customFormat="1" ht="18.75" hidden="1" outlineLevel="1" x14ac:dyDescent="0.25">
      <c r="A303" s="210"/>
      <c r="B303" s="227" t="s">
        <v>478</v>
      </c>
      <c r="C303" s="304">
        <v>1800</v>
      </c>
    </row>
    <row r="304" spans="1:129" s="200" customFormat="1" ht="18.75" hidden="1" outlineLevel="1" x14ac:dyDescent="0.25">
      <c r="A304" s="210"/>
      <c r="B304" s="227" t="s">
        <v>373</v>
      </c>
      <c r="C304" s="304">
        <v>1300</v>
      </c>
    </row>
    <row r="305" spans="1:3" s="200" customFormat="1" ht="18.75" hidden="1" outlineLevel="1" x14ac:dyDescent="0.25">
      <c r="A305" s="210"/>
      <c r="B305" s="227" t="s">
        <v>561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245</v>
      </c>
      <c r="C318" s="304">
        <v>6000</v>
      </c>
    </row>
    <row r="319" spans="1:3" s="200" customFormat="1" ht="18.75" hidden="1" outlineLevel="1" x14ac:dyDescent="0.25">
      <c r="A319" s="210"/>
      <c r="B319" s="227" t="s">
        <v>246</v>
      </c>
      <c r="C319" s="304">
        <v>400</v>
      </c>
    </row>
    <row r="320" spans="1:3" s="200" customFormat="1" ht="18.75" hidden="1" outlineLevel="1" x14ac:dyDescent="0.25">
      <c r="A320" s="210"/>
      <c r="B320" s="227" t="s">
        <v>247</v>
      </c>
      <c r="C320" s="304">
        <v>300</v>
      </c>
    </row>
    <row r="321" spans="1:3" s="200" customFormat="1" ht="18.75" hidden="1" outlineLevel="1" x14ac:dyDescent="0.25">
      <c r="A321" s="210"/>
      <c r="B321" s="227" t="s">
        <v>248</v>
      </c>
      <c r="C321" s="304">
        <v>4500</v>
      </c>
    </row>
    <row r="322" spans="1:3" s="200" customFormat="1" ht="18.75" hidden="1" outlineLevel="1" x14ac:dyDescent="0.25">
      <c r="A322" s="210"/>
      <c r="B322" s="227" t="s">
        <v>249</v>
      </c>
      <c r="C322" s="304">
        <v>400</v>
      </c>
    </row>
    <row r="323" spans="1:3" s="200" customFormat="1" ht="18.75" hidden="1" outlineLevel="1" x14ac:dyDescent="0.25">
      <c r="A323" s="210"/>
      <c r="B323" s="227" t="s">
        <v>250</v>
      </c>
      <c r="C323" s="304">
        <v>6000</v>
      </c>
    </row>
    <row r="324" spans="1:3" s="200" customFormat="1" ht="18.75" hidden="1" outlineLevel="1" x14ac:dyDescent="0.25">
      <c r="A324" s="210"/>
      <c r="B324" s="227" t="s">
        <v>251</v>
      </c>
      <c r="C324" s="304">
        <v>900</v>
      </c>
    </row>
    <row r="325" spans="1:3" s="200" customFormat="1" ht="18.75" hidden="1" outlineLevel="1" x14ac:dyDescent="0.25">
      <c r="A325" s="210"/>
      <c r="B325" s="227" t="s">
        <v>660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388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389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521" t="s">
        <v>488</v>
      </c>
      <c r="B333" s="521"/>
      <c r="C333" s="521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391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392</v>
      </c>
      <c r="C338" s="299">
        <v>4100</v>
      </c>
    </row>
    <row r="339" spans="1:3" s="200" customFormat="1" ht="18.75" x14ac:dyDescent="0.25">
      <c r="A339" s="258"/>
      <c r="B339" s="242" t="s">
        <v>630</v>
      </c>
      <c r="C339" s="299">
        <v>700</v>
      </c>
    </row>
    <row r="340" spans="1:3" s="200" customFormat="1" ht="18.75" x14ac:dyDescent="0.25">
      <c r="A340" s="258"/>
      <c r="B340" s="242" t="s">
        <v>631</v>
      </c>
      <c r="C340" s="299">
        <v>700</v>
      </c>
    </row>
    <row r="341" spans="1:3" s="200" customFormat="1" ht="20.25" customHeight="1" x14ac:dyDescent="0.25">
      <c r="A341" s="258"/>
      <c r="B341" s="242" t="s">
        <v>632</v>
      </c>
      <c r="C341" s="299">
        <v>4000</v>
      </c>
    </row>
    <row r="342" spans="1:3" s="200" customFormat="1" ht="37.5" x14ac:dyDescent="0.25">
      <c r="A342" s="258"/>
      <c r="B342" s="242" t="s">
        <v>633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634</v>
      </c>
      <c r="C344" s="297"/>
    </row>
    <row r="345" spans="1:3" s="200" customFormat="1" ht="56.25" x14ac:dyDescent="0.25">
      <c r="A345" s="258"/>
      <c r="B345" s="242" t="s">
        <v>463</v>
      </c>
      <c r="C345" s="299">
        <v>500</v>
      </c>
    </row>
    <row r="346" spans="1:3" s="200" customFormat="1" ht="37.5" x14ac:dyDescent="0.25">
      <c r="A346" s="258"/>
      <c r="B346" s="242" t="s">
        <v>617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618</v>
      </c>
      <c r="C349" s="295">
        <v>1500</v>
      </c>
    </row>
    <row r="350" spans="1:3" s="200" customFormat="1" ht="37.5" x14ac:dyDescent="0.25">
      <c r="A350" s="257"/>
      <c r="B350" s="242" t="s">
        <v>619</v>
      </c>
      <c r="C350" s="295">
        <v>15000</v>
      </c>
    </row>
    <row r="351" spans="1:3" s="200" customFormat="1" ht="56.25" x14ac:dyDescent="0.25">
      <c r="A351" s="257"/>
      <c r="B351" s="242" t="s">
        <v>329</v>
      </c>
      <c r="C351" s="295">
        <v>500</v>
      </c>
    </row>
    <row r="352" spans="1:3" s="200" customFormat="1" ht="37.5" x14ac:dyDescent="0.25">
      <c r="A352" s="257"/>
      <c r="B352" s="242" t="s">
        <v>499</v>
      </c>
      <c r="C352" s="295">
        <v>16000</v>
      </c>
    </row>
    <row r="353" spans="1:3" s="200" customFormat="1" ht="56.25" x14ac:dyDescent="0.25">
      <c r="A353" s="257"/>
      <c r="B353" s="242" t="s">
        <v>500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501</v>
      </c>
      <c r="C356" s="295">
        <v>16000</v>
      </c>
    </row>
    <row r="357" spans="1:3" s="200" customFormat="1" ht="56.25" x14ac:dyDescent="0.25">
      <c r="A357" s="210"/>
      <c r="B357" s="242" t="s">
        <v>502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572</v>
      </c>
      <c r="C359" s="294"/>
    </row>
    <row r="360" spans="1:3" s="200" customFormat="1" ht="56.25" x14ac:dyDescent="0.25">
      <c r="A360" s="257"/>
      <c r="B360" s="242" t="s">
        <v>503</v>
      </c>
      <c r="C360" s="295">
        <v>1500</v>
      </c>
    </row>
    <row r="361" spans="1:3" s="200" customFormat="1" ht="37.5" x14ac:dyDescent="0.25">
      <c r="A361" s="257"/>
      <c r="B361" s="242" t="s">
        <v>504</v>
      </c>
      <c r="C361" s="295">
        <v>19000</v>
      </c>
    </row>
    <row r="362" spans="1:3" s="200" customFormat="1" ht="37.5" x14ac:dyDescent="0.25">
      <c r="A362" s="257"/>
      <c r="B362" s="242" t="s">
        <v>505</v>
      </c>
      <c r="C362" s="295">
        <v>500</v>
      </c>
    </row>
    <row r="363" spans="1:3" s="200" customFormat="1" ht="37.5" x14ac:dyDescent="0.25">
      <c r="A363" s="257"/>
      <c r="B363" s="242" t="s">
        <v>444</v>
      </c>
      <c r="C363" s="295">
        <v>2000</v>
      </c>
    </row>
    <row r="364" spans="1:3" s="200" customFormat="1" ht="37.5" x14ac:dyDescent="0.25">
      <c r="A364" s="257"/>
      <c r="B364" s="242" t="s">
        <v>445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446</v>
      </c>
      <c r="C367" s="295">
        <v>2500</v>
      </c>
    </row>
    <row r="368" spans="1:3" s="200" customFormat="1" ht="18.75" x14ac:dyDescent="0.25">
      <c r="A368" s="210"/>
      <c r="B368" s="242" t="s">
        <v>447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448</v>
      </c>
      <c r="C371" s="295">
        <v>200</v>
      </c>
    </row>
    <row r="372" spans="1:3" s="200" customFormat="1" ht="37.5" x14ac:dyDescent="0.25">
      <c r="A372" s="210"/>
      <c r="B372" s="242" t="s">
        <v>449</v>
      </c>
      <c r="C372" s="295">
        <v>3000</v>
      </c>
    </row>
    <row r="373" spans="1:3" s="200" customFormat="1" ht="18.75" x14ac:dyDescent="0.25">
      <c r="A373" s="210"/>
      <c r="B373" s="242" t="s">
        <v>450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451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573</v>
      </c>
      <c r="C378" s="297"/>
    </row>
    <row r="379" spans="1:3" s="200" customFormat="1" ht="37.5" x14ac:dyDescent="0.25">
      <c r="A379" s="210"/>
      <c r="B379" s="242" t="s">
        <v>442</v>
      </c>
      <c r="C379" s="295">
        <v>450</v>
      </c>
    </row>
    <row r="380" spans="1:3" s="200" customFormat="1" ht="37.5" x14ac:dyDescent="0.25">
      <c r="A380" s="210"/>
      <c r="B380" s="242" t="s">
        <v>443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574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506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548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415</v>
      </c>
      <c r="C399" s="295">
        <v>300</v>
      </c>
    </row>
    <row r="400" spans="1:3" s="200" customFormat="1" ht="18.75" x14ac:dyDescent="0.25">
      <c r="A400" s="210"/>
      <c r="B400" s="242" t="s">
        <v>416</v>
      </c>
      <c r="C400" s="295">
        <v>5500</v>
      </c>
    </row>
    <row r="401" spans="1:3" s="200" customFormat="1" ht="18.75" x14ac:dyDescent="0.25">
      <c r="A401" s="210"/>
      <c r="B401" s="242" t="s">
        <v>417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507</v>
      </c>
      <c r="C403" s="306"/>
    </row>
    <row r="404" spans="1:3" s="200" customFormat="1" ht="18.75" x14ac:dyDescent="0.25">
      <c r="A404" s="210"/>
      <c r="B404" s="242" t="s">
        <v>418</v>
      </c>
      <c r="C404" s="295">
        <v>60</v>
      </c>
    </row>
    <row r="405" spans="1:3" s="200" customFormat="1" ht="18.75" x14ac:dyDescent="0.25">
      <c r="A405" s="210"/>
      <c r="B405" s="242" t="s">
        <v>419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550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522" t="s">
        <v>551</v>
      </c>
      <c r="B408" s="522"/>
      <c r="C408" s="522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480</v>
      </c>
      <c r="C410" s="295">
        <v>10900</v>
      </c>
    </row>
    <row r="411" spans="1:3" s="200" customFormat="1" ht="18.75" x14ac:dyDescent="0.25">
      <c r="A411" s="210"/>
      <c r="B411" s="222" t="s">
        <v>481</v>
      </c>
      <c r="C411" s="295">
        <v>500</v>
      </c>
    </row>
    <row r="412" spans="1:3" s="200" customFormat="1" ht="18.75" x14ac:dyDescent="0.25">
      <c r="A412" s="257"/>
      <c r="B412" s="223" t="s">
        <v>482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507</v>
      </c>
      <c r="C413" s="312"/>
    </row>
    <row r="414" spans="1:3" s="200" customFormat="1" ht="37.5" x14ac:dyDescent="0.25">
      <c r="A414" s="257"/>
      <c r="B414" s="222" t="s">
        <v>483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552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490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493</v>
      </c>
    </row>
    <row r="2" spans="1:52" s="250" customFormat="1" ht="37.5" customHeight="1" x14ac:dyDescent="0.3">
      <c r="A2" s="248"/>
      <c r="B2" s="523" t="s">
        <v>530</v>
      </c>
      <c r="C2" s="528"/>
    </row>
    <row r="3" spans="1:52" s="205" customFormat="1" ht="30.75" customHeight="1" x14ac:dyDescent="0.2">
      <c r="A3" s="209"/>
      <c r="B3" s="247" t="s">
        <v>42</v>
      </c>
      <c r="C3" s="253" t="s">
        <v>485</v>
      </c>
    </row>
    <row r="4" spans="1:52" s="203" customFormat="1" x14ac:dyDescent="0.3">
      <c r="A4" s="529" t="s">
        <v>492</v>
      </c>
      <c r="B4" s="529"/>
      <c r="C4" s="529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462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646</v>
      </c>
      <c r="C8" s="276">
        <v>760</v>
      </c>
      <c r="E8" s="201"/>
    </row>
    <row r="9" spans="1:52" s="200" customFormat="1" ht="21" customHeight="1" x14ac:dyDescent="0.3">
      <c r="A9" s="213"/>
      <c r="B9" s="222" t="s">
        <v>647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648</v>
      </c>
      <c r="C12" s="276">
        <v>3122</v>
      </c>
    </row>
    <row r="13" spans="1:52" s="200" customFormat="1" ht="36.75" customHeight="1" x14ac:dyDescent="0.3">
      <c r="A13" s="212"/>
      <c r="B13" s="222" t="s">
        <v>649</v>
      </c>
      <c r="C13" s="276">
        <v>1950</v>
      </c>
    </row>
    <row r="14" spans="1:52" s="200" customFormat="1" ht="21" customHeight="1" x14ac:dyDescent="0.3">
      <c r="A14" s="212"/>
      <c r="B14" s="222" t="s">
        <v>650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376</v>
      </c>
      <c r="C17" s="276">
        <v>14900</v>
      </c>
    </row>
    <row r="18" spans="1:3" s="200" customFormat="1" ht="21" customHeight="1" x14ac:dyDescent="0.3">
      <c r="A18" s="212"/>
      <c r="B18" s="222" t="s">
        <v>375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378</v>
      </c>
      <c r="C21" s="276">
        <v>3800</v>
      </c>
    </row>
    <row r="22" spans="1:3" s="200" customFormat="1" ht="21" customHeight="1" x14ac:dyDescent="0.3">
      <c r="A22" s="212"/>
      <c r="B22" s="222" t="s">
        <v>377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400</v>
      </c>
      <c r="C25" s="276">
        <v>600</v>
      </c>
    </row>
    <row r="26" spans="1:3" s="200" customFormat="1" ht="17.25" customHeight="1" x14ac:dyDescent="0.3">
      <c r="A26" s="213"/>
      <c r="B26" s="222" t="s">
        <v>399</v>
      </c>
      <c r="C26" s="276">
        <v>1800</v>
      </c>
    </row>
    <row r="27" spans="1:3" s="200" customFormat="1" ht="23.25" customHeight="1" x14ac:dyDescent="0.3">
      <c r="A27" s="213"/>
      <c r="B27" s="222" t="s">
        <v>398</v>
      </c>
      <c r="C27" s="276">
        <v>400</v>
      </c>
    </row>
    <row r="28" spans="1:3" s="200" customFormat="1" ht="20.25" customHeight="1" x14ac:dyDescent="0.3">
      <c r="A28" s="212"/>
      <c r="B28" s="222" t="s">
        <v>397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401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403</v>
      </c>
      <c r="C34" s="276">
        <v>500</v>
      </c>
    </row>
    <row r="35" spans="1:3" s="200" customFormat="1" ht="36" customHeight="1" x14ac:dyDescent="0.3">
      <c r="A35" s="212"/>
      <c r="B35" s="239" t="s">
        <v>402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404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358</v>
      </c>
      <c r="C47" s="276">
        <v>6000</v>
      </c>
    </row>
    <row r="48" spans="1:3" s="200" customFormat="1" x14ac:dyDescent="0.3">
      <c r="A48" s="212"/>
      <c r="B48" s="239" t="s">
        <v>357</v>
      </c>
      <c r="C48" s="276">
        <v>500</v>
      </c>
    </row>
    <row r="49" spans="1:3" s="200" customFormat="1" x14ac:dyDescent="0.3">
      <c r="A49" s="212"/>
      <c r="B49" s="239" t="s">
        <v>356</v>
      </c>
      <c r="C49" s="276">
        <v>3000</v>
      </c>
    </row>
    <row r="50" spans="1:3" s="200" customFormat="1" x14ac:dyDescent="0.3">
      <c r="A50" s="212"/>
      <c r="B50" s="239" t="s">
        <v>564</v>
      </c>
      <c r="C50" s="276">
        <v>300</v>
      </c>
    </row>
    <row r="51" spans="1:3" s="200" customFormat="1" ht="37.5" customHeight="1" x14ac:dyDescent="0.3">
      <c r="A51" s="212"/>
      <c r="B51" s="239" t="s">
        <v>563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359</v>
      </c>
      <c r="C54" s="276">
        <v>7900</v>
      </c>
    </row>
    <row r="55" spans="1:3" s="200" customFormat="1" x14ac:dyDescent="0.3">
      <c r="A55" s="214"/>
      <c r="B55" s="222" t="s">
        <v>602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607</v>
      </c>
      <c r="C58" s="276">
        <v>10000</v>
      </c>
    </row>
    <row r="59" spans="1:3" s="200" customFormat="1" x14ac:dyDescent="0.3">
      <c r="A59" s="214"/>
      <c r="B59" s="239" t="s">
        <v>606</v>
      </c>
      <c r="C59" s="276">
        <v>2750</v>
      </c>
    </row>
    <row r="60" spans="1:3" s="200" customFormat="1" ht="37.5" x14ac:dyDescent="0.3">
      <c r="A60" s="214"/>
      <c r="B60" s="239" t="s">
        <v>605</v>
      </c>
      <c r="C60" s="276">
        <v>10000</v>
      </c>
    </row>
    <row r="61" spans="1:3" s="200" customFormat="1" ht="37.5" x14ac:dyDescent="0.3">
      <c r="A61" s="214"/>
      <c r="B61" s="239" t="s">
        <v>604</v>
      </c>
      <c r="C61" s="276">
        <v>23000</v>
      </c>
    </row>
    <row r="62" spans="1:3" s="200" customFormat="1" ht="18.75" customHeight="1" x14ac:dyDescent="0.3">
      <c r="A62" s="214"/>
      <c r="B62" s="239" t="s">
        <v>603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610</v>
      </c>
      <c r="C65" s="276">
        <v>600</v>
      </c>
    </row>
    <row r="66" spans="1:3" s="199" customFormat="1" x14ac:dyDescent="0.3">
      <c r="A66" s="214"/>
      <c r="B66" s="242" t="s">
        <v>609</v>
      </c>
      <c r="C66" s="276">
        <v>500</v>
      </c>
    </row>
    <row r="67" spans="1:3" s="199" customFormat="1" x14ac:dyDescent="0.3">
      <c r="A67" s="214"/>
      <c r="B67" s="242" t="s">
        <v>608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611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590</v>
      </c>
      <c r="C75" s="276">
        <v>500</v>
      </c>
    </row>
    <row r="76" spans="1:3" s="200" customFormat="1" x14ac:dyDescent="0.3">
      <c r="A76" s="214"/>
      <c r="B76" s="222" t="s">
        <v>589</v>
      </c>
      <c r="C76" s="276">
        <v>600</v>
      </c>
    </row>
    <row r="77" spans="1:3" s="200" customFormat="1" x14ac:dyDescent="0.3">
      <c r="A77" s="214"/>
      <c r="B77" s="222" t="s">
        <v>616</v>
      </c>
      <c r="C77" s="276">
        <v>500</v>
      </c>
    </row>
    <row r="78" spans="1:3" s="200" customFormat="1" ht="19.5" customHeight="1" x14ac:dyDescent="0.3">
      <c r="A78" s="214"/>
      <c r="B78" s="222" t="s">
        <v>615</v>
      </c>
      <c r="C78" s="276">
        <v>28000</v>
      </c>
    </row>
    <row r="79" spans="1:3" s="200" customFormat="1" ht="37.5" x14ac:dyDescent="0.3">
      <c r="A79" s="214"/>
      <c r="B79" s="222" t="s">
        <v>557</v>
      </c>
      <c r="C79" s="276">
        <v>6000</v>
      </c>
    </row>
    <row r="80" spans="1:3" s="200" customFormat="1" x14ac:dyDescent="0.3">
      <c r="A80" s="214"/>
      <c r="B80" s="222" t="s">
        <v>556</v>
      </c>
      <c r="C80" s="276">
        <v>3000</v>
      </c>
    </row>
    <row r="81" spans="1:3" s="200" customFormat="1" ht="37.5" x14ac:dyDescent="0.3">
      <c r="A81" s="214"/>
      <c r="B81" s="222" t="s">
        <v>555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593</v>
      </c>
      <c r="C85" s="276">
        <v>600</v>
      </c>
    </row>
    <row r="86" spans="1:3" s="200" customFormat="1" x14ac:dyDescent="0.3">
      <c r="A86" s="212"/>
      <c r="B86" s="242" t="s">
        <v>592</v>
      </c>
      <c r="C86" s="276">
        <v>600</v>
      </c>
    </row>
    <row r="87" spans="1:3" s="200" customFormat="1" ht="20.25" customHeight="1" x14ac:dyDescent="0.3">
      <c r="A87" s="212"/>
      <c r="B87" s="242" t="s">
        <v>591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562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486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661</v>
      </c>
      <c r="C106" s="276">
        <v>600</v>
      </c>
    </row>
    <row r="107" spans="1:3" s="200" customFormat="1" ht="20.25" customHeight="1" x14ac:dyDescent="0.3">
      <c r="A107" s="212"/>
      <c r="B107" s="242" t="s">
        <v>566</v>
      </c>
      <c r="C107" s="276">
        <v>3000</v>
      </c>
    </row>
    <row r="108" spans="1:3" s="200" customFormat="1" x14ac:dyDescent="0.3">
      <c r="A108" s="212"/>
      <c r="B108" s="242" t="s">
        <v>657</v>
      </c>
      <c r="C108" s="276">
        <v>7500</v>
      </c>
    </row>
    <row r="109" spans="1:3" s="200" customFormat="1" x14ac:dyDescent="0.3">
      <c r="A109" s="212"/>
      <c r="B109" s="242" t="s">
        <v>656</v>
      </c>
      <c r="C109" s="276">
        <v>4500</v>
      </c>
    </row>
    <row r="110" spans="1:3" s="200" customFormat="1" x14ac:dyDescent="0.3">
      <c r="A110" s="212"/>
      <c r="B110" s="242" t="s">
        <v>655</v>
      </c>
      <c r="C110" s="276">
        <v>6500</v>
      </c>
    </row>
    <row r="111" spans="1:3" s="200" customFormat="1" x14ac:dyDescent="0.3">
      <c r="A111" s="212"/>
      <c r="B111" s="242" t="s">
        <v>654</v>
      </c>
      <c r="C111" s="276">
        <v>700</v>
      </c>
    </row>
    <row r="112" spans="1:3" s="200" customFormat="1" x14ac:dyDescent="0.3">
      <c r="A112" s="212"/>
      <c r="B112" s="242" t="s">
        <v>653</v>
      </c>
      <c r="C112" s="276">
        <v>700</v>
      </c>
    </row>
    <row r="113" spans="1:3" s="200" customFormat="1" x14ac:dyDescent="0.3">
      <c r="A113" s="212"/>
      <c r="B113" s="242" t="s">
        <v>652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531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529" t="s">
        <v>43</v>
      </c>
      <c r="B116" s="529"/>
      <c r="C116" s="529"/>
    </row>
    <row r="117" spans="1:3" s="199" customFormat="1" hidden="1" outlineLevel="1" x14ac:dyDescent="0.3">
      <c r="A117" s="211">
        <v>1</v>
      </c>
      <c r="B117" s="221" t="s">
        <v>462</v>
      </c>
      <c r="C117" s="277"/>
    </row>
    <row r="118" spans="1:3" s="199" customFormat="1" ht="37.5" hidden="1" outlineLevel="1" x14ac:dyDescent="0.3">
      <c r="A118" s="212"/>
      <c r="B118" s="224" t="s">
        <v>662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638</v>
      </c>
      <c r="C121" s="276">
        <v>3800</v>
      </c>
    </row>
    <row r="122" spans="1:3" s="199" customFormat="1" hidden="1" outlineLevel="1" x14ac:dyDescent="0.3">
      <c r="A122" s="212"/>
      <c r="B122" s="224" t="s">
        <v>386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639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658</v>
      </c>
      <c r="C128" s="276">
        <v>2000</v>
      </c>
    </row>
    <row r="129" spans="1:3" s="199" customFormat="1" hidden="1" outlineLevel="1" x14ac:dyDescent="0.3">
      <c r="A129" s="212"/>
      <c r="B129" s="224" t="s">
        <v>315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316</v>
      </c>
      <c r="C132" s="276">
        <v>10100</v>
      </c>
    </row>
    <row r="133" spans="1:3" s="199" customFormat="1" hidden="1" outlineLevel="1" x14ac:dyDescent="0.3">
      <c r="A133" s="214"/>
      <c r="B133" s="224" t="s">
        <v>317</v>
      </c>
      <c r="C133" s="276">
        <v>2800</v>
      </c>
    </row>
    <row r="134" spans="1:3" s="199" customFormat="1" hidden="1" outlineLevel="1" x14ac:dyDescent="0.3">
      <c r="A134" s="214"/>
      <c r="B134" s="224" t="s">
        <v>318</v>
      </c>
      <c r="C134" s="276">
        <v>1750</v>
      </c>
    </row>
    <row r="135" spans="1:3" s="199" customFormat="1" hidden="1" outlineLevel="1" x14ac:dyDescent="0.3">
      <c r="A135" s="214"/>
      <c r="B135" s="224" t="s">
        <v>319</v>
      </c>
      <c r="C135" s="276">
        <v>1600</v>
      </c>
    </row>
    <row r="136" spans="1:3" s="199" customFormat="1" hidden="1" outlineLevel="1" x14ac:dyDescent="0.3">
      <c r="A136" s="214"/>
      <c r="B136" s="224" t="s">
        <v>320</v>
      </c>
      <c r="C136" s="276">
        <v>2400</v>
      </c>
    </row>
    <row r="137" spans="1:3" s="199" customFormat="1" hidden="1" outlineLevel="1" x14ac:dyDescent="0.3">
      <c r="A137" s="214"/>
      <c r="B137" s="224" t="s">
        <v>321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322</v>
      </c>
      <c r="C140" s="276">
        <v>5900</v>
      </c>
    </row>
    <row r="141" spans="1:3" s="199" customFormat="1" hidden="1" outlineLevel="1" x14ac:dyDescent="0.3">
      <c r="A141" s="214"/>
      <c r="B141" s="224" t="s">
        <v>323</v>
      </c>
      <c r="C141" s="276">
        <v>3600</v>
      </c>
    </row>
    <row r="142" spans="1:3" s="199" customFormat="1" hidden="1" outlineLevel="1" x14ac:dyDescent="0.3">
      <c r="A142" s="214"/>
      <c r="B142" s="224" t="s">
        <v>324</v>
      </c>
      <c r="C142" s="276">
        <v>18000</v>
      </c>
    </row>
    <row r="143" spans="1:3" s="199" customFormat="1" hidden="1" outlineLevel="1" x14ac:dyDescent="0.3">
      <c r="A143" s="214"/>
      <c r="B143" s="224" t="s">
        <v>325</v>
      </c>
      <c r="C143" s="276">
        <v>4000</v>
      </c>
    </row>
    <row r="144" spans="1:3" s="199" customFormat="1" ht="37.5" hidden="1" outlineLevel="1" x14ac:dyDescent="0.3">
      <c r="A144" s="214"/>
      <c r="B144" s="224" t="s">
        <v>326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327</v>
      </c>
      <c r="C147" s="276">
        <v>3500</v>
      </c>
    </row>
    <row r="148" spans="1:3" s="199" customFormat="1" hidden="1" outlineLevel="1" x14ac:dyDescent="0.3">
      <c r="A148" s="212"/>
      <c r="B148" s="210" t="s">
        <v>328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529" t="s">
        <v>532</v>
      </c>
      <c r="B168" s="529"/>
      <c r="C168" s="529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659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x14ac:dyDescent="0.3">
      <c r="A173" s="212"/>
      <c r="B173" s="222" t="s">
        <v>641</v>
      </c>
      <c r="C173" s="276">
        <v>4400</v>
      </c>
    </row>
    <row r="174" spans="1:3" s="200" customFormat="1" x14ac:dyDescent="0.3">
      <c r="A174" s="212"/>
      <c r="B174" s="222" t="s">
        <v>640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559</v>
      </c>
      <c r="C178" s="276">
        <v>7789</v>
      </c>
    </row>
    <row r="179" spans="1:3" s="200" customFormat="1" ht="21.95" customHeight="1" x14ac:dyDescent="0.3">
      <c r="A179" s="212"/>
      <c r="B179" s="239" t="s">
        <v>558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547</v>
      </c>
      <c r="C182" s="276">
        <v>4750</v>
      </c>
    </row>
    <row r="183" spans="1:3" s="200" customFormat="1" ht="19.5" customHeight="1" x14ac:dyDescent="0.3">
      <c r="A183" s="212"/>
      <c r="B183" s="222" t="s">
        <v>546</v>
      </c>
      <c r="C183" s="276">
        <v>20000</v>
      </c>
    </row>
    <row r="184" spans="1:3" s="200" customFormat="1" x14ac:dyDescent="0.3">
      <c r="A184" s="212"/>
      <c r="B184" s="222" t="s">
        <v>545</v>
      </c>
      <c r="C184" s="276">
        <v>400</v>
      </c>
    </row>
    <row r="185" spans="1:3" s="200" customFormat="1" x14ac:dyDescent="0.3">
      <c r="A185" s="212"/>
      <c r="B185" s="222" t="s">
        <v>423</v>
      </c>
      <c r="C185" s="276">
        <v>470</v>
      </c>
    </row>
    <row r="186" spans="1:3" s="200" customFormat="1" x14ac:dyDescent="0.3">
      <c r="A186" s="212"/>
      <c r="B186" s="222" t="s">
        <v>422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387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572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573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574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506</v>
      </c>
      <c r="C227" s="277"/>
    </row>
    <row r="228" spans="1:3" s="199" customFormat="1" ht="37.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498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613</v>
      </c>
      <c r="C238" s="276">
        <v>8881</v>
      </c>
    </row>
    <row r="239" spans="1:3" s="200" customFormat="1" ht="37.5" x14ac:dyDescent="0.3">
      <c r="A239" s="212"/>
      <c r="B239" s="222" t="s">
        <v>612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508</v>
      </c>
      <c r="C242" s="276">
        <v>5000</v>
      </c>
    </row>
    <row r="243" spans="1:3" s="200" customFormat="1" ht="22.5" customHeight="1" x14ac:dyDescent="0.3">
      <c r="A243" s="212"/>
      <c r="B243" s="242" t="s">
        <v>509</v>
      </c>
      <c r="C243" s="276">
        <v>2000</v>
      </c>
    </row>
    <row r="244" spans="1:3" s="200" customFormat="1" x14ac:dyDescent="0.3">
      <c r="A244" s="212"/>
      <c r="B244" s="222" t="s">
        <v>510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507</v>
      </c>
      <c r="C246" s="277"/>
    </row>
    <row r="247" spans="1:3" s="199" customFormat="1" ht="36" customHeight="1" x14ac:dyDescent="0.3">
      <c r="A247" s="214"/>
      <c r="B247" s="242" t="s">
        <v>497</v>
      </c>
      <c r="C247" s="276">
        <v>10000</v>
      </c>
    </row>
    <row r="248" spans="1:3" s="199" customFormat="1" ht="37.5" x14ac:dyDescent="0.3">
      <c r="A248" s="214"/>
      <c r="B248" s="242" t="s">
        <v>583</v>
      </c>
      <c r="C248" s="276">
        <v>5000</v>
      </c>
    </row>
    <row r="249" spans="1:3" s="199" customFormat="1" ht="37.5" x14ac:dyDescent="0.3">
      <c r="A249" s="214"/>
      <c r="B249" s="242" t="s">
        <v>584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487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529" t="s">
        <v>534</v>
      </c>
      <c r="B252" s="529"/>
      <c r="C252" s="529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535</v>
      </c>
      <c r="C254" s="276">
        <v>100</v>
      </c>
    </row>
    <row r="255" spans="1:3" s="199" customFormat="1" hidden="1" outlineLevel="1" x14ac:dyDescent="0.3">
      <c r="A255" s="212"/>
      <c r="B255" s="224" t="s">
        <v>536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537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512</v>
      </c>
      <c r="C268" s="276">
        <v>8900</v>
      </c>
    </row>
    <row r="269" spans="1:3" s="199" customFormat="1" hidden="1" outlineLevel="1" x14ac:dyDescent="0.3">
      <c r="A269" s="212"/>
      <c r="B269" s="224" t="s">
        <v>513</v>
      </c>
      <c r="C269" s="276">
        <v>500</v>
      </c>
    </row>
    <row r="270" spans="1:3" s="199" customFormat="1" hidden="1" outlineLevel="1" x14ac:dyDescent="0.3">
      <c r="A270" s="212"/>
      <c r="B270" s="224" t="s">
        <v>514</v>
      </c>
      <c r="C270" s="276">
        <v>600</v>
      </c>
    </row>
    <row r="271" spans="1:3" s="199" customFormat="1" hidden="1" outlineLevel="1" x14ac:dyDescent="0.3">
      <c r="A271" s="212"/>
      <c r="B271" s="224" t="s">
        <v>515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574</v>
      </c>
      <c r="C273" s="277"/>
    </row>
    <row r="274" spans="1:3" s="199" customFormat="1" ht="37.5" hidden="1" outlineLevel="1" x14ac:dyDescent="0.3">
      <c r="A274" s="215"/>
      <c r="B274" s="226" t="s">
        <v>516</v>
      </c>
      <c r="C274" s="281">
        <v>280</v>
      </c>
    </row>
    <row r="275" spans="1:3" s="199" customFormat="1" hidden="1" outlineLevel="1" x14ac:dyDescent="0.3">
      <c r="A275" s="212"/>
      <c r="B275" s="224" t="s">
        <v>517</v>
      </c>
      <c r="C275" s="276">
        <v>5400</v>
      </c>
    </row>
    <row r="276" spans="1:3" s="199" customFormat="1" ht="37.5" hidden="1" outlineLevel="1" x14ac:dyDescent="0.3">
      <c r="A276" s="212"/>
      <c r="B276" s="224" t="s">
        <v>518</v>
      </c>
      <c r="C276" s="276">
        <v>2700</v>
      </c>
    </row>
    <row r="277" spans="1:3" s="199" customFormat="1" hidden="1" outlineLevel="1" x14ac:dyDescent="0.3">
      <c r="A277" s="212"/>
      <c r="B277" s="224" t="s">
        <v>519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663</v>
      </c>
      <c r="C289" s="276">
        <v>1000</v>
      </c>
    </row>
    <row r="290" spans="1:3" s="199" customFormat="1" hidden="1" outlineLevel="1" x14ac:dyDescent="0.3">
      <c r="A290" s="213"/>
      <c r="B290" s="224" t="s">
        <v>664</v>
      </c>
      <c r="C290" s="276">
        <v>3000</v>
      </c>
    </row>
    <row r="291" spans="1:3" s="199" customFormat="1" hidden="1" outlineLevel="1" x14ac:dyDescent="0.3">
      <c r="A291" s="213"/>
      <c r="B291" s="224" t="s">
        <v>665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613</v>
      </c>
      <c r="C294" s="276">
        <v>8881</v>
      </c>
    </row>
    <row r="295" spans="1:3" s="199" customFormat="1" hidden="1" outlineLevel="1" x14ac:dyDescent="0.3">
      <c r="A295" s="212"/>
      <c r="B295" s="224" t="s">
        <v>666</v>
      </c>
      <c r="C295" s="276">
        <v>20000</v>
      </c>
    </row>
    <row r="296" spans="1:3" s="199" customFormat="1" hidden="1" outlineLevel="1" x14ac:dyDescent="0.3">
      <c r="A296" s="212"/>
      <c r="B296" s="224" t="s">
        <v>345</v>
      </c>
      <c r="C296" s="276">
        <v>12329</v>
      </c>
    </row>
    <row r="297" spans="1:3" s="199" customFormat="1" ht="37.5" hidden="1" outlineLevel="1" x14ac:dyDescent="0.3">
      <c r="A297" s="212"/>
      <c r="B297" s="224" t="s">
        <v>346</v>
      </c>
      <c r="C297" s="276">
        <v>1255</v>
      </c>
    </row>
    <row r="298" spans="1:3" s="199" customFormat="1" hidden="1" outlineLevel="1" x14ac:dyDescent="0.3">
      <c r="A298" s="212"/>
      <c r="B298" s="224" t="s">
        <v>347</v>
      </c>
      <c r="C298" s="276">
        <v>4500</v>
      </c>
    </row>
    <row r="299" spans="1:3" s="199" customFormat="1" hidden="1" outlineLevel="1" x14ac:dyDescent="0.3">
      <c r="A299" s="212"/>
      <c r="B299" s="224" t="s">
        <v>348</v>
      </c>
      <c r="C299" s="276">
        <v>800</v>
      </c>
    </row>
    <row r="300" spans="1:3" s="199" customFormat="1" hidden="1" outlineLevel="1" x14ac:dyDescent="0.3">
      <c r="A300" s="212"/>
      <c r="B300" s="224" t="s">
        <v>349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350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351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352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525" t="s">
        <v>488</v>
      </c>
      <c r="B314" s="525"/>
      <c r="C314" s="525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354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406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630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631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632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633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634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635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636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637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572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575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576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577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360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361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573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355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574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651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379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380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381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382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383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384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385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393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394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374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570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464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465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466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467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468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469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506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470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471</v>
      </c>
      <c r="C411" s="318">
        <v>1200</v>
      </c>
    </row>
    <row r="412" spans="1:129" s="199" customFormat="1" x14ac:dyDescent="0.3">
      <c r="A412" s="212"/>
      <c r="B412" s="242" t="s">
        <v>472</v>
      </c>
      <c r="C412" s="318">
        <v>100</v>
      </c>
    </row>
    <row r="413" spans="1:129" s="199" customFormat="1" x14ac:dyDescent="0.3">
      <c r="A413" s="212"/>
      <c r="B413" s="242" t="s">
        <v>473</v>
      </c>
      <c r="C413" s="318">
        <v>4900</v>
      </c>
    </row>
    <row r="414" spans="1:129" s="199" customFormat="1" x14ac:dyDescent="0.3">
      <c r="A414" s="212"/>
      <c r="B414" s="242" t="s">
        <v>474</v>
      </c>
      <c r="C414" s="318">
        <v>1500</v>
      </c>
    </row>
    <row r="415" spans="1:129" s="199" customFormat="1" ht="39" customHeight="1" x14ac:dyDescent="0.3">
      <c r="A415" s="212"/>
      <c r="B415" s="242" t="s">
        <v>475</v>
      </c>
      <c r="C415" s="318">
        <v>1700</v>
      </c>
    </row>
    <row r="416" spans="1:129" s="199" customFormat="1" x14ac:dyDescent="0.3">
      <c r="A416" s="212"/>
      <c r="B416" s="242" t="s">
        <v>476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477</v>
      </c>
      <c r="C419" s="318">
        <v>10000</v>
      </c>
    </row>
    <row r="420" spans="1:3" s="200" customFormat="1" x14ac:dyDescent="0.3">
      <c r="A420" s="212"/>
      <c r="B420" s="242" t="s">
        <v>478</v>
      </c>
      <c r="C420" s="318">
        <v>1800</v>
      </c>
    </row>
    <row r="421" spans="1:3" s="200" customFormat="1" x14ac:dyDescent="0.3">
      <c r="A421" s="212"/>
      <c r="B421" s="242" t="s">
        <v>373</v>
      </c>
      <c r="C421" s="318">
        <v>1300</v>
      </c>
    </row>
    <row r="422" spans="1:3" s="200" customFormat="1" x14ac:dyDescent="0.3">
      <c r="A422" s="212"/>
      <c r="B422" s="242" t="s">
        <v>561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245</v>
      </c>
      <c r="C435" s="286">
        <v>6000</v>
      </c>
    </row>
    <row r="436" spans="1:3" s="200" customFormat="1" x14ac:dyDescent="0.3">
      <c r="A436" s="212"/>
      <c r="B436" s="242" t="s">
        <v>246</v>
      </c>
      <c r="C436" s="286">
        <v>400</v>
      </c>
    </row>
    <row r="437" spans="1:3" s="200" customFormat="1" x14ac:dyDescent="0.3">
      <c r="A437" s="212"/>
      <c r="B437" s="242" t="s">
        <v>247</v>
      </c>
      <c r="C437" s="286">
        <v>300</v>
      </c>
    </row>
    <row r="438" spans="1:3" s="200" customFormat="1" x14ac:dyDescent="0.3">
      <c r="A438" s="212"/>
      <c r="B438" s="242" t="s">
        <v>248</v>
      </c>
      <c r="C438" s="286">
        <v>4500</v>
      </c>
    </row>
    <row r="439" spans="1:3" s="200" customFormat="1" x14ac:dyDescent="0.3">
      <c r="A439" s="212"/>
      <c r="B439" s="242" t="s">
        <v>249</v>
      </c>
      <c r="C439" s="286">
        <v>400</v>
      </c>
    </row>
    <row r="440" spans="1:3" s="200" customFormat="1" x14ac:dyDescent="0.3">
      <c r="A440" s="212"/>
      <c r="B440" s="242" t="s">
        <v>250</v>
      </c>
      <c r="C440" s="286">
        <v>6000</v>
      </c>
    </row>
    <row r="441" spans="1:3" s="200" customFormat="1" x14ac:dyDescent="0.3">
      <c r="A441" s="212"/>
      <c r="B441" s="242" t="s">
        <v>251</v>
      </c>
      <c r="C441" s="286">
        <v>900</v>
      </c>
    </row>
    <row r="442" spans="1:3" s="200" customFormat="1" x14ac:dyDescent="0.3">
      <c r="A442" s="212"/>
      <c r="B442" s="242" t="s">
        <v>660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388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489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526" t="s">
        <v>390</v>
      </c>
      <c r="B451" s="526"/>
      <c r="C451" s="526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391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392</v>
      </c>
      <c r="C456" s="289">
        <v>4100</v>
      </c>
    </row>
    <row r="457" spans="1:3" s="200" customFormat="1" hidden="1" outlineLevel="1" x14ac:dyDescent="0.3">
      <c r="A457" s="215"/>
      <c r="B457" s="227" t="s">
        <v>630</v>
      </c>
      <c r="C457" s="289">
        <v>700</v>
      </c>
    </row>
    <row r="458" spans="1:3" s="200" customFormat="1" hidden="1" outlineLevel="1" x14ac:dyDescent="0.3">
      <c r="A458" s="215"/>
      <c r="B458" s="227" t="s">
        <v>631</v>
      </c>
      <c r="C458" s="289">
        <v>700</v>
      </c>
    </row>
    <row r="459" spans="1:3" s="200" customFormat="1" hidden="1" outlineLevel="1" x14ac:dyDescent="0.3">
      <c r="A459" s="215"/>
      <c r="B459" s="227" t="s">
        <v>632</v>
      </c>
      <c r="C459" s="289">
        <v>4000</v>
      </c>
    </row>
    <row r="460" spans="1:3" s="200" customFormat="1" ht="37.5" hidden="1" outlineLevel="1" x14ac:dyDescent="0.3">
      <c r="A460" s="215"/>
      <c r="B460" s="227" t="s">
        <v>633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634</v>
      </c>
      <c r="C462" s="288"/>
    </row>
    <row r="463" spans="1:3" s="200" customFormat="1" ht="37.5" hidden="1" outlineLevel="1" x14ac:dyDescent="0.3">
      <c r="A463" s="215"/>
      <c r="B463" s="227" t="s">
        <v>463</v>
      </c>
      <c r="C463" s="289">
        <v>500</v>
      </c>
    </row>
    <row r="464" spans="1:3" s="200" customFormat="1" ht="37.5" hidden="1" outlineLevel="1" x14ac:dyDescent="0.3">
      <c r="A464" s="215"/>
      <c r="B464" s="227" t="s">
        <v>617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618</v>
      </c>
      <c r="C467" s="286">
        <v>1500</v>
      </c>
    </row>
    <row r="468" spans="1:3" s="200" customFormat="1" hidden="1" outlineLevel="1" x14ac:dyDescent="0.3">
      <c r="A468" s="214"/>
      <c r="B468" s="227" t="s">
        <v>619</v>
      </c>
      <c r="C468" s="286">
        <v>15000</v>
      </c>
    </row>
    <row r="469" spans="1:3" s="200" customFormat="1" ht="37.5" hidden="1" outlineLevel="1" x14ac:dyDescent="0.3">
      <c r="A469" s="214"/>
      <c r="B469" s="227" t="s">
        <v>329</v>
      </c>
      <c r="C469" s="286">
        <v>500</v>
      </c>
    </row>
    <row r="470" spans="1:3" s="200" customFormat="1" ht="37.5" hidden="1" outlineLevel="1" x14ac:dyDescent="0.3">
      <c r="A470" s="214"/>
      <c r="B470" s="227" t="s">
        <v>499</v>
      </c>
      <c r="C470" s="286">
        <v>16000</v>
      </c>
    </row>
    <row r="471" spans="1:3" s="200" customFormat="1" ht="37.5" hidden="1" outlineLevel="1" x14ac:dyDescent="0.3">
      <c r="A471" s="214"/>
      <c r="B471" s="227" t="s">
        <v>500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501</v>
      </c>
      <c r="C474" s="286">
        <v>16000</v>
      </c>
    </row>
    <row r="475" spans="1:3" s="200" customFormat="1" ht="37.5" hidden="1" outlineLevel="1" x14ac:dyDescent="0.3">
      <c r="A475" s="212"/>
      <c r="B475" s="227" t="s">
        <v>502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572</v>
      </c>
      <c r="C477" s="285"/>
    </row>
    <row r="478" spans="1:3" s="200" customFormat="1" ht="37.5" hidden="1" outlineLevel="1" x14ac:dyDescent="0.3">
      <c r="A478" s="214"/>
      <c r="B478" s="227" t="s">
        <v>503</v>
      </c>
      <c r="C478" s="286">
        <v>1500</v>
      </c>
    </row>
    <row r="479" spans="1:3" s="200" customFormat="1" ht="37.5" hidden="1" outlineLevel="1" x14ac:dyDescent="0.3">
      <c r="A479" s="214"/>
      <c r="B479" s="227" t="s">
        <v>504</v>
      </c>
      <c r="C479" s="286">
        <v>19000</v>
      </c>
    </row>
    <row r="480" spans="1:3" s="200" customFormat="1" ht="37.5" hidden="1" outlineLevel="1" x14ac:dyDescent="0.3">
      <c r="A480" s="214"/>
      <c r="B480" s="227" t="s">
        <v>505</v>
      </c>
      <c r="C480" s="286">
        <v>500</v>
      </c>
    </row>
    <row r="481" spans="1:3" s="200" customFormat="1" ht="37.5" hidden="1" outlineLevel="1" x14ac:dyDescent="0.3">
      <c r="A481" s="214"/>
      <c r="B481" s="227" t="s">
        <v>444</v>
      </c>
      <c r="C481" s="286">
        <v>2000</v>
      </c>
    </row>
    <row r="482" spans="1:3" s="200" customFormat="1" ht="37.5" hidden="1" outlineLevel="1" x14ac:dyDescent="0.3">
      <c r="A482" s="214"/>
      <c r="B482" s="227" t="s">
        <v>445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446</v>
      </c>
      <c r="C485" s="286">
        <v>2500</v>
      </c>
    </row>
    <row r="486" spans="1:3" s="200" customFormat="1" hidden="1" outlineLevel="1" x14ac:dyDescent="0.3">
      <c r="A486" s="212"/>
      <c r="B486" s="227" t="s">
        <v>447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448</v>
      </c>
      <c r="C489" s="286">
        <v>200</v>
      </c>
    </row>
    <row r="490" spans="1:3" s="200" customFormat="1" ht="37.5" hidden="1" outlineLevel="1" x14ac:dyDescent="0.3">
      <c r="A490" s="212"/>
      <c r="B490" s="227" t="s">
        <v>449</v>
      </c>
      <c r="C490" s="286">
        <v>3000</v>
      </c>
    </row>
    <row r="491" spans="1:3" s="200" customFormat="1" hidden="1" outlineLevel="1" x14ac:dyDescent="0.3">
      <c r="A491" s="212"/>
      <c r="B491" s="227" t="s">
        <v>450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451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573</v>
      </c>
      <c r="C496" s="288"/>
    </row>
    <row r="497" spans="1:3" s="200" customFormat="1" hidden="1" outlineLevel="1" x14ac:dyDescent="0.3">
      <c r="A497" s="212"/>
      <c r="B497" s="227" t="s">
        <v>442</v>
      </c>
      <c r="C497" s="286">
        <v>450</v>
      </c>
    </row>
    <row r="498" spans="1:3" s="200" customFormat="1" ht="37.5" hidden="1" outlineLevel="1" x14ac:dyDescent="0.3">
      <c r="A498" s="212"/>
      <c r="B498" s="227" t="s">
        <v>443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574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506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415</v>
      </c>
      <c r="C517" s="286">
        <v>300</v>
      </c>
    </row>
    <row r="518" spans="1:3" s="200" customFormat="1" hidden="1" outlineLevel="1" x14ac:dyDescent="0.3">
      <c r="A518" s="212"/>
      <c r="B518" s="227" t="s">
        <v>416</v>
      </c>
      <c r="C518" s="286">
        <v>5500</v>
      </c>
    </row>
    <row r="519" spans="1:3" s="200" customFormat="1" hidden="1" outlineLevel="1" x14ac:dyDescent="0.3">
      <c r="A519" s="212"/>
      <c r="B519" s="227" t="s">
        <v>417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507</v>
      </c>
      <c r="C521" s="288"/>
    </row>
    <row r="522" spans="1:3" s="200" customFormat="1" hidden="1" outlineLevel="1" x14ac:dyDescent="0.3">
      <c r="A522" s="212"/>
      <c r="B522" s="227" t="s">
        <v>418</v>
      </c>
      <c r="C522" s="286">
        <v>60</v>
      </c>
    </row>
    <row r="523" spans="1:3" s="200" customFormat="1" hidden="1" outlineLevel="1" x14ac:dyDescent="0.3">
      <c r="A523" s="212"/>
      <c r="B523" s="227" t="s">
        <v>419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420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421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527" t="s">
        <v>479</v>
      </c>
      <c r="B528" s="527"/>
      <c r="C528" s="527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480</v>
      </c>
      <c r="C530" s="276">
        <v>10900</v>
      </c>
    </row>
    <row r="531" spans="1:3" s="200" customFormat="1" hidden="1" outlineLevel="1" x14ac:dyDescent="0.3">
      <c r="A531" s="212"/>
      <c r="B531" s="224" t="s">
        <v>481</v>
      </c>
      <c r="C531" s="276">
        <v>500</v>
      </c>
    </row>
    <row r="532" spans="1:3" s="200" customFormat="1" hidden="1" outlineLevel="1" x14ac:dyDescent="0.3">
      <c r="A532" s="214"/>
      <c r="B532" s="225" t="s">
        <v>482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507</v>
      </c>
      <c r="C533" s="277"/>
    </row>
    <row r="534" spans="1:3" s="200" customFormat="1" ht="37.5" hidden="1" outlineLevel="1" x14ac:dyDescent="0.3">
      <c r="A534" s="214"/>
      <c r="B534" s="224" t="s">
        <v>483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484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491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596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'АИП 2014г(уточ.сентября)'!#REF!</f>
        <v>#REF!</v>
      </c>
    </row>
    <row r="5" spans="1:3" ht="18" hidden="1" customHeight="1" outlineLevel="1" x14ac:dyDescent="0.2">
      <c r="B5" s="130" t="s">
        <v>106</v>
      </c>
      <c r="C5" s="141" t="e">
        <f>'АИП 2014г(уточ.сентября)'!#REF!</f>
        <v>#REF!</v>
      </c>
    </row>
    <row r="6" spans="1:3" ht="39" hidden="1" customHeight="1" outlineLevel="1" x14ac:dyDescent="0.2">
      <c r="B6" s="130" t="s">
        <v>598</v>
      </c>
      <c r="C6" s="141" t="e">
        <f>'АИП 2014г(уточ.сентября)'!#REF!</f>
        <v>#REF!</v>
      </c>
    </row>
    <row r="7" spans="1:3" ht="54" hidden="1" customHeight="1" outlineLevel="1" x14ac:dyDescent="0.2">
      <c r="B7" s="130" t="s">
        <v>623</v>
      </c>
      <c r="C7" s="141" t="e">
        <f>'АИП 2014г(уточ.сентября)'!#REF!</f>
        <v>#REF!</v>
      </c>
    </row>
    <row r="8" spans="1:3" ht="55.5" hidden="1" customHeight="1" outlineLevel="1" x14ac:dyDescent="0.2">
      <c r="B8" s="130" t="s">
        <v>622</v>
      </c>
      <c r="C8" s="141" t="e">
        <f>'АИП 2014г(уточ.сентября)'!#REF!</f>
        <v>#REF!</v>
      </c>
    </row>
    <row r="9" spans="1:3" ht="75.95" hidden="1" customHeight="1" outlineLevel="1" x14ac:dyDescent="0.2">
      <c r="B9" s="130" t="s">
        <v>621</v>
      </c>
      <c r="C9" s="141" t="e">
        <f>'АИП 2014г(уточ.сентября)'!#REF!</f>
        <v>#REF!</v>
      </c>
    </row>
    <row r="10" spans="1:3" ht="39" hidden="1" customHeight="1" outlineLevel="1" x14ac:dyDescent="0.2">
      <c r="B10" s="131" t="s">
        <v>599</v>
      </c>
      <c r="C10" s="141" t="e">
        <f>'АИП 2014г(уточ.сентября)'!#REF!</f>
        <v>#REF!</v>
      </c>
    </row>
    <row r="11" spans="1:3" ht="55.5" hidden="1" customHeight="1" outlineLevel="1" x14ac:dyDescent="0.2">
      <c r="B11" s="130" t="s">
        <v>600</v>
      </c>
      <c r="C11" s="141" t="e">
        <f>'АИП 2014г(уточ.сентября)'!#REF!</f>
        <v>#REF!</v>
      </c>
    </row>
    <row r="12" spans="1:3" ht="39" hidden="1" customHeight="1" outlineLevel="1" x14ac:dyDescent="0.2">
      <c r="B12" s="130" t="s">
        <v>601</v>
      </c>
      <c r="C12" s="141" t="e">
        <f>'АИП 2014г(уточ.сентября)'!#REF!</f>
        <v>#REF!</v>
      </c>
    </row>
    <row r="13" spans="1:3" ht="39" hidden="1" customHeight="1" outlineLevel="1" x14ac:dyDescent="0.2">
      <c r="B13" s="130" t="s">
        <v>620</v>
      </c>
      <c r="C13" s="141" t="e">
        <f>'АИП 2014г(уточ.сентября)'!#REF!</f>
        <v>#REF!</v>
      </c>
    </row>
    <row r="14" spans="1:3" ht="39" hidden="1" customHeight="1" outlineLevel="1" x14ac:dyDescent="0.2">
      <c r="B14" s="130" t="s">
        <v>624</v>
      </c>
      <c r="C14" s="141" t="e">
        <f>'АИП 2014г(уточ.сентября)'!#REF!</f>
        <v>#REF!</v>
      </c>
    </row>
    <row r="15" spans="1:3" ht="39" hidden="1" customHeight="1" outlineLevel="1" x14ac:dyDescent="0.2">
      <c r="B15" s="130" t="s">
        <v>135</v>
      </c>
      <c r="C15" s="141" t="e">
        <f>'АИП 2014г(уточ.сентября)'!#REF!</f>
        <v>#REF!</v>
      </c>
    </row>
    <row r="16" spans="1:3" ht="39" hidden="1" customHeight="1" outlineLevel="1" x14ac:dyDescent="0.2">
      <c r="B16" s="130" t="s">
        <v>136</v>
      </c>
      <c r="C16" s="141" t="e">
        <f>'АИП 2014г(уточ.сентября)'!#REF!</f>
        <v>#REF!</v>
      </c>
    </row>
    <row r="17" spans="1:3" ht="39" hidden="1" customHeight="1" outlineLevel="1" x14ac:dyDescent="0.2">
      <c r="B17" s="130" t="s">
        <v>407</v>
      </c>
      <c r="C17" s="141" t="e">
        <f>'АИП 2014г(уточ.сентября)'!#REF!</f>
        <v>#REF!</v>
      </c>
    </row>
    <row r="18" spans="1:3" ht="39" hidden="1" customHeight="1" outlineLevel="1" x14ac:dyDescent="0.2">
      <c r="B18" s="131" t="s">
        <v>440</v>
      </c>
      <c r="C18" s="141" t="e">
        <f>'АИП 2014г(уточ.сентября)'!#REF!</f>
        <v>#REF!</v>
      </c>
    </row>
    <row r="19" spans="1:3" ht="39" hidden="1" customHeight="1" outlineLevel="1" x14ac:dyDescent="0.2">
      <c r="B19" s="132" t="s">
        <v>202</v>
      </c>
      <c r="C19" s="141" t="e">
        <f>'АИП 2014г(уточ.сентября)'!#REF!</f>
        <v>#REF!</v>
      </c>
    </row>
    <row r="20" spans="1:3" ht="39" hidden="1" customHeight="1" outlineLevel="1" x14ac:dyDescent="0.2">
      <c r="B20" s="130" t="s">
        <v>432</v>
      </c>
      <c r="C20" s="141" t="e">
        <f>'АИП 2014г(уточ.сентября)'!#REF!</f>
        <v>#REF!</v>
      </c>
    </row>
    <row r="21" spans="1:3" ht="54" hidden="1" customHeight="1" outlineLevel="1" x14ac:dyDescent="0.2">
      <c r="B21" s="131" t="s">
        <v>433</v>
      </c>
      <c r="C21" s="141" t="e">
        <f>'АИП 2014г(уточ.сентября)'!#REF!</f>
        <v>#REF!</v>
      </c>
    </row>
    <row r="22" spans="1:3" ht="55.5" hidden="1" customHeight="1" outlineLevel="1" x14ac:dyDescent="0.2">
      <c r="B22" s="130" t="s">
        <v>434</v>
      </c>
      <c r="C22" s="141" t="e">
        <f>'АИП 2014г(уточ.сентября)'!#REF!</f>
        <v>#REF!</v>
      </c>
    </row>
    <row r="23" spans="1:3" ht="39" hidden="1" customHeight="1" outlineLevel="1" x14ac:dyDescent="0.2">
      <c r="B23" s="130" t="s">
        <v>435</v>
      </c>
      <c r="C23" s="141" t="e">
        <f>'АИП 2014г(уточ.сентября)'!#REF!</f>
        <v>#REF!</v>
      </c>
    </row>
    <row r="24" spans="1:3" ht="39" hidden="1" customHeight="1" outlineLevel="1" x14ac:dyDescent="0.2">
      <c r="B24" s="130" t="s">
        <v>436</v>
      </c>
      <c r="C24" s="141" t="e">
        <f>'АИП 2014г(уточ.сентября)'!#REF!</f>
        <v>#REF!</v>
      </c>
    </row>
    <row r="25" spans="1:3" ht="39" hidden="1" customHeight="1" outlineLevel="1" x14ac:dyDescent="0.2">
      <c r="B25" s="130" t="s">
        <v>437</v>
      </c>
      <c r="C25" s="141" t="e">
        <f>'АИП 2014г(уточ.сентября)'!#REF!</f>
        <v>#REF!</v>
      </c>
    </row>
    <row r="26" spans="1:3" ht="39" hidden="1" customHeight="1" outlineLevel="1" x14ac:dyDescent="0.2">
      <c r="B26" s="130" t="s">
        <v>438</v>
      </c>
      <c r="C26" s="141" t="e">
        <f>'АИП 2014г(уточ.сентября)'!#REF!</f>
        <v>#REF!</v>
      </c>
    </row>
    <row r="27" spans="1:3" ht="39" hidden="1" customHeight="1" outlineLevel="1" x14ac:dyDescent="0.2">
      <c r="B27" s="130" t="s">
        <v>439</v>
      </c>
      <c r="C27" s="141" t="e">
        <f>'АИП 2014г(уточ.сентября)'!#REF!</f>
        <v>#REF!</v>
      </c>
    </row>
    <row r="28" spans="1:3" ht="60" hidden="1" customHeight="1" outlineLevel="1" x14ac:dyDescent="0.2">
      <c r="B28" s="130" t="s">
        <v>153</v>
      </c>
      <c r="C28" s="141" t="e">
        <f>'АИП 2014г(уточ.сентября)'!#REF!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'АИП 2014г(уточ.сентября)'!#REF!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362</v>
      </c>
      <c r="C37" s="120"/>
    </row>
    <row r="38" spans="1:3" ht="37.5" hidden="1" customHeight="1" outlineLevel="1" x14ac:dyDescent="0.2">
      <c r="B38" s="130" t="s">
        <v>363</v>
      </c>
      <c r="C38" s="120"/>
    </row>
    <row r="39" spans="1:3" ht="75.95" hidden="1" customHeight="1" outlineLevel="1" x14ac:dyDescent="0.2">
      <c r="B39" s="130" t="s">
        <v>364</v>
      </c>
      <c r="C39" s="120"/>
    </row>
    <row r="40" spans="1:3" ht="56.25" hidden="1" customHeight="1" outlineLevel="1" x14ac:dyDescent="0.2">
      <c r="B40" s="130" t="s">
        <v>365</v>
      </c>
      <c r="C40" s="120"/>
    </row>
    <row r="41" spans="1:3" ht="54.75" hidden="1" customHeight="1" outlineLevel="1" x14ac:dyDescent="0.2">
      <c r="B41" s="130" t="s">
        <v>366</v>
      </c>
      <c r="C41" s="120"/>
    </row>
    <row r="42" spans="1:3" ht="54.75" hidden="1" customHeight="1" outlineLevel="1" x14ac:dyDescent="0.2">
      <c r="B42" s="130" t="s">
        <v>367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597</v>
      </c>
      <c r="C50" s="118" t="e">
        <f>SUM(C51:C56)</f>
        <v>#REF!</v>
      </c>
    </row>
    <row r="51" spans="1:3" ht="56.25" customHeight="1" x14ac:dyDescent="0.2">
      <c r="B51" s="121" t="e">
        <f>'АИП 2014г(уточ.сентября)'!#REF!</f>
        <v>#REF!</v>
      </c>
      <c r="C51" s="121" t="e">
        <f>'АИП 2014г(уточ.сентября)'!#REF!</f>
        <v>#REF!</v>
      </c>
    </row>
    <row r="52" spans="1:3" ht="36.75" customHeight="1" x14ac:dyDescent="0.2">
      <c r="B52" s="121" t="e">
        <f>'АИП 2014г(уточ.сентября)'!#REF!</f>
        <v>#REF!</v>
      </c>
      <c r="C52" s="121" t="e">
        <f>'АИП 2014г(уточ.сентября)'!#REF!</f>
        <v>#REF!</v>
      </c>
    </row>
    <row r="53" spans="1:3" x14ac:dyDescent="0.2">
      <c r="B53" s="121" t="e">
        <f>'АИП 2014г(уточ.сентября)'!#REF!</f>
        <v>#REF!</v>
      </c>
      <c r="C53" s="121" t="e">
        <f>'АИП 2014г(уточ.сентября)'!#REF!</f>
        <v>#REF!</v>
      </c>
    </row>
    <row r="54" spans="1:3" x14ac:dyDescent="0.2">
      <c r="B54" s="121" t="e">
        <f>'АИП 2014г(уточ.сентября)'!#REF!</f>
        <v>#REF!</v>
      </c>
      <c r="C54" s="121" t="e">
        <f>'АИП 2014г(уточ.сентября)'!#REF!</f>
        <v>#REF!</v>
      </c>
    </row>
    <row r="55" spans="1:3" ht="53.25" customHeight="1" x14ac:dyDescent="0.2">
      <c r="B55" s="121" t="e">
        <f>'АИП 2014г(уточ.сентября)'!#REF!</f>
        <v>#REF!</v>
      </c>
      <c r="C55" s="121" t="e">
        <f>'АИП 2014г(уточ.сентября)'!#REF!</f>
        <v>#REF!</v>
      </c>
    </row>
    <row r="56" spans="1:3" ht="41.25" customHeight="1" x14ac:dyDescent="0.2">
      <c r="B56" s="121" t="e">
        <f>'АИП 2014г(уточ.сентября)'!#REF!</f>
        <v>#REF!</v>
      </c>
      <c r="C56" s="121" t="e">
        <f>'АИП 2014г(уточ.сентября)'!#REF!</f>
        <v>#REF!</v>
      </c>
    </row>
    <row r="57" spans="1:3" s="128" customFormat="1" ht="40.5" x14ac:dyDescent="0.2">
      <c r="A57" s="126" t="s">
        <v>103</v>
      </c>
      <c r="B57" s="134" t="s">
        <v>396</v>
      </c>
      <c r="C57" s="118" t="e">
        <f>SUM(C58:C58)</f>
        <v>#REF!</v>
      </c>
    </row>
    <row r="58" spans="1:3" ht="57" customHeight="1" x14ac:dyDescent="0.2">
      <c r="B58" s="121" t="e">
        <f>'АИП 2014г(уточ.сентября)'!#REF!</f>
        <v>#REF!</v>
      </c>
      <c r="C58" s="121" t="e">
        <f>'АИП 2014г(уточ.сентября)'!#REF!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560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410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409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408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'АИП 2014г(уточ.сентября)'!#REF!</f>
        <v>#REF!</v>
      </c>
      <c r="C78" s="121" t="e">
        <f>'АИП 2014г(уточ.сентября)'!#REF!</f>
        <v>#REF!</v>
      </c>
    </row>
    <row r="79" spans="1:3" ht="72" customHeight="1" x14ac:dyDescent="0.2">
      <c r="B79" s="121" t="e">
        <f>'АИП 2014г(уточ.сентября)'!#REF!</f>
        <v>#REF!</v>
      </c>
      <c r="C79" s="121" t="e">
        <f>'АИП 2014г(уточ.сентября)'!#REF!</f>
        <v>#REF!</v>
      </c>
    </row>
    <row r="80" spans="1:3" ht="54" customHeight="1" x14ac:dyDescent="0.2">
      <c r="B80" s="121" t="e">
        <f>'АИП 2014г(уточ.сентября)'!#REF!</f>
        <v>#REF!</v>
      </c>
      <c r="C80" s="121" t="e">
        <f>'АИП 2014г(уточ.сентября)'!#REF!</f>
        <v>#REF!</v>
      </c>
    </row>
    <row r="81" spans="2:3" ht="55.5" customHeight="1" x14ac:dyDescent="0.2">
      <c r="B81" s="121" t="e">
        <f>'АИП 2014г(уточ.сентября)'!#REF!</f>
        <v>#REF!</v>
      </c>
      <c r="C81" s="121" t="e">
        <f>'АИП 2014г(уточ.сентября)'!#REF!</f>
        <v>#REF!</v>
      </c>
    </row>
    <row r="82" spans="2:3" ht="36.75" customHeight="1" x14ac:dyDescent="0.2">
      <c r="B82" s="121" t="e">
        <f>'АИП 2014г(уточ.сентября)'!#REF!</f>
        <v>#REF!</v>
      </c>
      <c r="C82" s="121" t="e">
        <f>'АИП 2014г(уточ.сентября)'!#REF!</f>
        <v>#REF!</v>
      </c>
    </row>
    <row r="83" spans="2:3" ht="36.75" customHeight="1" x14ac:dyDescent="0.2">
      <c r="B83" s="121" t="e">
        <f>'АИП 2014г(уточ.сентября)'!#REF!</f>
        <v>#REF!</v>
      </c>
      <c r="C83" s="121" t="e">
        <f>'АИП 2014г(уточ.сентября)'!#REF!</f>
        <v>#REF!</v>
      </c>
    </row>
    <row r="84" spans="2:3" ht="36.75" customHeight="1" x14ac:dyDescent="0.2">
      <c r="B84" s="121" t="e">
        <f>'АИП 2014г(уточ.сентября)'!#REF!</f>
        <v>#REF!</v>
      </c>
      <c r="C84" s="121" t="e">
        <f>'АИП 2014г(уточ.сентября)'!#REF!</f>
        <v>#REF!</v>
      </c>
    </row>
    <row r="85" spans="2:3" ht="93" customHeight="1" x14ac:dyDescent="0.2">
      <c r="B85" s="121" t="e">
        <f>'АИП 2014г(уточ.сентября)'!#REF!</f>
        <v>#REF!</v>
      </c>
      <c r="C85" s="121" t="e">
        <f>'АИП 2014г(уточ.сентября)'!#REF!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2014г(уточ.сентября)</vt:lpstr>
      <vt:lpstr>ПРИЛ2</vt:lpstr>
      <vt:lpstr>ПРИЛ1</vt:lpstr>
      <vt:lpstr>Л</vt:lpstr>
      <vt:lpstr>'АИП 2014г(уточ.сентября)'!Заголовки_для_печати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2014г(уточ.сентября)'!Область_печати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Леонова Анна Владимировна</cp:lastModifiedBy>
  <cp:lastPrinted>2014-09-12T11:31:12Z</cp:lastPrinted>
  <dcterms:created xsi:type="dcterms:W3CDTF">2002-08-12T10:42:45Z</dcterms:created>
  <dcterms:modified xsi:type="dcterms:W3CDTF">2014-09-12T11:37:12Z</dcterms:modified>
</cp:coreProperties>
</file>