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600" yWindow="210" windowWidth="11100" windowHeight="6345" firstSheet="1" activeTab="1"/>
  </bookViews>
  <sheets>
    <sheet name="закон" sheetId="1" state="hidden" r:id="rId1"/>
    <sheet name="Лист2" sheetId="2" r:id="rId2"/>
    <sheet name="Лист3" sheetId="3" r:id="rId3"/>
  </sheets>
  <definedNames>
    <definedName name="_xlnm.Print_Titles" localSheetId="1">Лист2!$10:$10</definedName>
    <definedName name="_xlnm.Print_Area" localSheetId="0">закон!$A$2:$C$53</definedName>
    <definedName name="_xlnm.Print_Area" localSheetId="1">Лист2!$A$1:$I$51</definedName>
  </definedNames>
  <calcPr calcId="125725"/>
</workbook>
</file>

<file path=xl/calcChain.xml><?xml version="1.0" encoding="utf-8"?>
<calcChain xmlns="http://schemas.openxmlformats.org/spreadsheetml/2006/main">
  <c r="H48" i="2"/>
  <c r="H46"/>
  <c r="H40"/>
  <c r="H36"/>
  <c r="H35" s="1"/>
  <c r="H31"/>
  <c r="H24"/>
  <c r="H22"/>
  <c r="H21" s="1"/>
  <c r="H19"/>
  <c r="H17"/>
  <c r="H16"/>
  <c r="H14"/>
  <c r="H12"/>
  <c r="H11" s="1"/>
  <c r="H50" s="1"/>
  <c r="F58"/>
  <c r="F57"/>
  <c r="F62"/>
  <c r="F46"/>
  <c r="F40"/>
  <c r="F35" s="1"/>
  <c r="F36"/>
  <c r="F31"/>
  <c r="F24"/>
  <c r="F22"/>
  <c r="F19"/>
  <c r="F17"/>
  <c r="F16" s="1"/>
  <c r="F14"/>
  <c r="F12"/>
  <c r="F11" s="1"/>
  <c r="F50" s="1"/>
  <c r="F63" s="1"/>
  <c r="F21"/>
  <c r="E18"/>
  <c r="G18"/>
  <c r="I18" s="1"/>
  <c r="D48"/>
  <c r="D58"/>
  <c r="D57"/>
  <c r="D62" s="1"/>
  <c r="D63" s="1"/>
  <c r="E49"/>
  <c r="G49" s="1"/>
  <c r="I49" s="1"/>
  <c r="E45"/>
  <c r="G45"/>
  <c r="I45" s="1"/>
  <c r="E44"/>
  <c r="G44" s="1"/>
  <c r="I44" s="1"/>
  <c r="E43"/>
  <c r="G43"/>
  <c r="I43" s="1"/>
  <c r="E42"/>
  <c r="G42" s="1"/>
  <c r="I42" s="1"/>
  <c r="E41"/>
  <c r="G41"/>
  <c r="I41" s="1"/>
  <c r="E39"/>
  <c r="G39" s="1"/>
  <c r="I39" s="1"/>
  <c r="E38"/>
  <c r="G38"/>
  <c r="I38" s="1"/>
  <c r="E37"/>
  <c r="G37" s="1"/>
  <c r="I37" s="1"/>
  <c r="E34"/>
  <c r="G34"/>
  <c r="I34" s="1"/>
  <c r="E33"/>
  <c r="G33" s="1"/>
  <c r="I33" s="1"/>
  <c r="E32"/>
  <c r="G32"/>
  <c r="I32" s="1"/>
  <c r="E30"/>
  <c r="G30" s="1"/>
  <c r="I30" s="1"/>
  <c r="E29"/>
  <c r="G29"/>
  <c r="I29" s="1"/>
  <c r="E28"/>
  <c r="G28" s="1"/>
  <c r="I28" s="1"/>
  <c r="E27"/>
  <c r="G27"/>
  <c r="I27" s="1"/>
  <c r="E26"/>
  <c r="G26" s="1"/>
  <c r="I26" s="1"/>
  <c r="E25"/>
  <c r="G25"/>
  <c r="I25" s="1"/>
  <c r="E23"/>
  <c r="G23" s="1"/>
  <c r="I23" s="1"/>
  <c r="E20"/>
  <c r="G20"/>
  <c r="I20" s="1"/>
  <c r="E15"/>
  <c r="G15" s="1"/>
  <c r="I15" s="1"/>
  <c r="E13"/>
  <c r="G13"/>
  <c r="I13" s="1"/>
  <c r="D46"/>
  <c r="D40"/>
  <c r="D36"/>
  <c r="D31"/>
  <c r="D24"/>
  <c r="D22"/>
  <c r="D19"/>
  <c r="D17"/>
  <c r="D14"/>
  <c r="D12"/>
  <c r="C12"/>
  <c r="C11" s="1"/>
  <c r="C14"/>
  <c r="E14" s="1"/>
  <c r="C17"/>
  <c r="C19"/>
  <c r="E19" s="1"/>
  <c r="G19" s="1"/>
  <c r="I19" s="1"/>
  <c r="C22"/>
  <c r="E22" s="1"/>
  <c r="G22" s="1"/>
  <c r="I22" s="1"/>
  <c r="C24"/>
  <c r="E24" s="1"/>
  <c r="G24" s="1"/>
  <c r="I24" s="1"/>
  <c r="C31"/>
  <c r="E31" s="1"/>
  <c r="G31" s="1"/>
  <c r="C36"/>
  <c r="E36" s="1"/>
  <c r="G36" s="1"/>
  <c r="I36" s="1"/>
  <c r="C40"/>
  <c r="C35" s="1"/>
  <c r="E35" s="1"/>
  <c r="G35" s="1"/>
  <c r="I35" s="1"/>
  <c r="C34" i="1"/>
  <c r="C32" s="1"/>
  <c r="C38"/>
  <c r="C40"/>
  <c r="C30"/>
  <c r="C29" s="1"/>
  <c r="C53" s="1"/>
  <c r="C13"/>
  <c r="C15"/>
  <c r="C12"/>
  <c r="C18"/>
  <c r="C21"/>
  <c r="C49"/>
  <c r="C42"/>
  <c r="C36"/>
  <c r="C45"/>
  <c r="C47"/>
  <c r="C46" i="2"/>
  <c r="E46" s="1"/>
  <c r="G46" s="1"/>
  <c r="I46" s="1"/>
  <c r="E17"/>
  <c r="G17"/>
  <c r="I17" s="1"/>
  <c r="C17" i="1"/>
  <c r="D16" i="2"/>
  <c r="E40"/>
  <c r="G40" s="1"/>
  <c r="I40" s="1"/>
  <c r="C21"/>
  <c r="C16"/>
  <c r="E16" s="1"/>
  <c r="G16" s="1"/>
  <c r="I16" s="1"/>
  <c r="D11"/>
  <c r="D21"/>
  <c r="D35"/>
  <c r="C44" i="1"/>
  <c r="E21" i="2"/>
  <c r="G21" s="1"/>
  <c r="I21" s="1"/>
  <c r="E12"/>
  <c r="E47" s="1"/>
  <c r="G12"/>
  <c r="D50"/>
  <c r="I12"/>
  <c r="I31" l="1"/>
  <c r="G47"/>
  <c r="E11"/>
  <c r="G11" s="1"/>
  <c r="I11" s="1"/>
  <c r="C50"/>
  <c r="E50" s="1"/>
  <c r="G50" s="1"/>
  <c r="I50" s="1"/>
  <c r="G14"/>
  <c r="E48"/>
  <c r="I47"/>
  <c r="G48" l="1"/>
  <c r="I14"/>
  <c r="I48" s="1"/>
</calcChain>
</file>

<file path=xl/sharedStrings.xml><?xml version="1.0" encoding="utf-8"?>
<sst xmlns="http://schemas.openxmlformats.org/spreadsheetml/2006/main" count="183" uniqueCount="143">
  <si>
    <t>Поступления от продажи имущества, находящегося в государственной и муниципальной собственности</t>
  </si>
  <si>
    <t>~ Поступления от приватизации организаций, находящегося в государственной и муниципальной собственности</t>
  </si>
  <si>
    <t>~ Поступления от продажи государством принадлежащих ему акций организаций</t>
  </si>
  <si>
    <t>ИТОГО источников внутреннего финансирования</t>
  </si>
  <si>
    <t>План (тыс. руб.)</t>
  </si>
  <si>
    <t>Код</t>
  </si>
  <si>
    <t>Остатки средств областного бюджета</t>
  </si>
  <si>
    <t>906 01 01 00 00 02 0000 710</t>
  </si>
  <si>
    <t>906 01 01 00 00 02 0000 810</t>
  </si>
  <si>
    <t xml:space="preserve">906 02 01 01 00 02 0000 710 </t>
  </si>
  <si>
    <t>906 02 01 02 00 02 0000 710</t>
  </si>
  <si>
    <t>906 02 01 02 00 02 0000 810</t>
  </si>
  <si>
    <t>906 08 00 00 00 00 0000 000</t>
  </si>
  <si>
    <t>906 08 02 01 00 02 0000 510</t>
  </si>
  <si>
    <t>906 08 02 01 00 02 0000 610</t>
  </si>
  <si>
    <t xml:space="preserve">Бюджетные кредиты, полученные от  других бюджетов бюджетной системы Российской Федерации  бюджетами субъектов Российской Федерации </t>
  </si>
  <si>
    <t xml:space="preserve">Кредиты, полученные в валюте Российской Федерации от кредитных организаций  бюджетами субъектов Российской Федерации  </t>
  </si>
  <si>
    <t xml:space="preserve">906 02 01 01 00 02 0000 810 </t>
  </si>
  <si>
    <t>906 02 01 00 00 00 0000 700</t>
  </si>
  <si>
    <t>906 02 01 00 00 00 0000 800</t>
  </si>
  <si>
    <t>Наименование</t>
  </si>
  <si>
    <t>Источники</t>
  </si>
  <si>
    <t>906 01 01 00 00 00 0000 000</t>
  </si>
  <si>
    <t>906 01 01 00 00 00 0000 700</t>
  </si>
  <si>
    <t>906 01 01 00 00 00 0000 800</t>
  </si>
  <si>
    <t>906 02 01 00 00 00 0000 000</t>
  </si>
  <si>
    <t>Государственные ценные бумаги субъектов Российской Федерации, указанные в валюте Российской Федерации</t>
  </si>
  <si>
    <t>Получение кредитов по кредитным соглашениям и договорам, заключенным от имени Российской Федерации, субъектов Российской Федерации, муниципальных образований, государственных внебюджетных фондов, указанным в валюте Российской Федерации</t>
  </si>
  <si>
    <t>Погашение кредитов по кредитным соглашениям и договорам, заключенным от имени Российской Федерации, субъектов Российской Федерации, муниципальных образований, государственных внебюджетных фондов, указанным в валюте Российской Федерации</t>
  </si>
  <si>
    <t>Акции и иные формы участия в капитале, находящиеся в государственной и муниципальной собственности</t>
  </si>
  <si>
    <t>Продажа (уменьшение стоимости) акций и иных форм участия в капитале, находящихся в государственной и муниципальной собственности</t>
  </si>
  <si>
    <t>Продажа акций и иных форм участия в капитале, находящихся в собственности субъектов Российской Федерации</t>
  </si>
  <si>
    <t>Приобретение (увеличение стоимости) акций и иных форм участия в капитале, находящихся в государственной и муниципальной собственности</t>
  </si>
  <si>
    <t>911 05 00 00 00 00 0000 000</t>
  </si>
  <si>
    <t>911 05 00 00 00 00 0000 630</t>
  </si>
  <si>
    <t>911 05 00 00 00 02 0000 630</t>
  </si>
  <si>
    <t>911 05 00 00 00 00 0000 530</t>
  </si>
  <si>
    <t>911 05 00 00 00 02 0000 530</t>
  </si>
  <si>
    <t>911 06 00 00 00 00 0000 000</t>
  </si>
  <si>
    <t>Земельные участки, находящиеся в государственной и муниципальной собственности</t>
  </si>
  <si>
    <t>нет классификации</t>
  </si>
  <si>
    <t>Уменьшение прочих остатков денежных средств бюджетов субъектов Российской Федерации</t>
  </si>
  <si>
    <t>Увеличение прочих остатков  денежных средств бюджетов субъектов Российской Федерации</t>
  </si>
  <si>
    <t>911 06 00 00 00 00 0000 430</t>
  </si>
  <si>
    <t>Продажа (уменьшение стоимости) земельных участков, находящихся в государственной и муниципальной собственности</t>
  </si>
  <si>
    <t>911 06 01 00 00 02 0000 430</t>
  </si>
  <si>
    <t>Продажа земельных участков до разграничения государственной собственности на землю, на которых расположены объекты недвижимого имущества, находившиеся до отчуждения в собственности субъектов Российской Федерации</t>
  </si>
  <si>
    <t>902 05 00 00 00 00 0000 530</t>
  </si>
  <si>
    <t>902 05 00 00 00 02 0000 530</t>
  </si>
  <si>
    <t>907 05 00 00 00 00 0000 530</t>
  </si>
  <si>
    <t>907 05 00 00 00 02 0000 530</t>
  </si>
  <si>
    <t>920 05 00 00 00 00 0000 530</t>
  </si>
  <si>
    <t>920 05 00 00 00 02 0000 530</t>
  </si>
  <si>
    <t>927 05 00 00 00 00 0000 530</t>
  </si>
  <si>
    <t>927 05 00 00 00 02 0000 530</t>
  </si>
  <si>
    <t>Приобретение акций и иных форм участия в капитале в собственность субъектов Российской Федерации</t>
  </si>
  <si>
    <t>Долговые обязательства Российской Федерации, субъектов Российской Федерации, муниципальных образований, выраженные в ценных бумагах, указанных в валюте Российской Федерации</t>
  </si>
  <si>
    <t>Привлечение долговых обязательств Российской Федерации, субъектов Российской Федерации, муниципальных образований, выраженных в ценных бумагах, указанных в валюте Российской Федерации</t>
  </si>
  <si>
    <t>Погашение долговых обязательств Российской Федерации, субъектов Российской Федерации, муниципальных образований, выраженных в ценных бумагах, указанных в валюте Российской Федерации</t>
  </si>
  <si>
    <t>Кредитные соглашения и договоры, заключенные от имени Российской Федерации, субъектов Российской Федерации, муниципальных образований, государственных внебюджетных фондов, указанные в валюте Российской Федерации</t>
  </si>
  <si>
    <t>908 05 00 00 00 00 0000 530</t>
  </si>
  <si>
    <t>908 05 00 00 00 02 0000 530</t>
  </si>
  <si>
    <t>к Закону Ярославской области</t>
  </si>
  <si>
    <t>от ________________ №  ____</t>
  </si>
  <si>
    <t>906 04 01 00 00 00 0000 000</t>
  </si>
  <si>
    <t>906 04 01 00 00 02 0000 810</t>
  </si>
  <si>
    <t>Государственные гарантии субъектов Российской Федерации в валюте Российской Федерации</t>
  </si>
  <si>
    <t xml:space="preserve">внутреннего финансирования дефицита </t>
  </si>
  <si>
    <t>Исполнение государственных и муниципальных гарантий в валюте Российской Федерации</t>
  </si>
  <si>
    <t>областного бюджета на 2007 год</t>
  </si>
  <si>
    <t>Приложение 13</t>
  </si>
  <si>
    <t>Государственные (муниципальные) ценные бумаги, номинальная стоимость которых указана в валюте Российской Федерации</t>
  </si>
  <si>
    <t>Размещение государственных (муниципальных) ценных бумаг, номинальная стоимость которых указана в валюте Российской Федерации</t>
  </si>
  <si>
    <t>906 01 02 00 00 00 0000 000</t>
  </si>
  <si>
    <t>Кредиты кредитных организаций в валюте Российской Федерации</t>
  </si>
  <si>
    <t>906 01 02 00 00 00 0000 700</t>
  </si>
  <si>
    <t>Получение кредитов от кредитных организаций в валюте Российской Федерации</t>
  </si>
  <si>
    <t>906 01 02 00 00 02 0000 710</t>
  </si>
  <si>
    <t>906 01 02 00 00 00 0000 800</t>
  </si>
  <si>
    <t>Погашение кредитов, предоставленных кредитными организациями в валюте Российской Федерации</t>
  </si>
  <si>
    <t>906 01 02 00 00 02 0000 810</t>
  </si>
  <si>
    <t>906 01 03 00 00 00 0000 000</t>
  </si>
  <si>
    <t>906 01 03 00 00 00 0000 800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</si>
  <si>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</si>
  <si>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 xml:space="preserve">906 01 03 00 00 02 0000 810 </t>
  </si>
  <si>
    <t>Погашение бюджетом субъекта Российской Федерации кредитов от других бюджетов бюджетной системы Российской Федерации в валюте Российской Федерации</t>
  </si>
  <si>
    <t>911 01 06 01 00 00 0000 000</t>
  </si>
  <si>
    <t>906 01 06 05 00 00 0000 000</t>
  </si>
  <si>
    <t>906 01 06 05 00 00 0000 600</t>
  </si>
  <si>
    <t>906 01 06 05 00 00 0000 500</t>
  </si>
  <si>
    <t>906 01 05 00 00 00 0000 000</t>
  </si>
  <si>
    <t>Изменение остатков средств на счетах по учету средств бюджета</t>
  </si>
  <si>
    <t>Размещение государственных  ценных бумаг субъекта Российской Федерации, номинальная стоимость которых указана в валюте Российской Федерации</t>
  </si>
  <si>
    <t>Погашение государственных  ценных бумаг субъекта Российской Федерации, номинальная стоимость которых указана в валюте Российской Федерации</t>
  </si>
  <si>
    <t>906 01 05 02 01 02 0000 510</t>
  </si>
  <si>
    <t>Увеличение прочих остатков  денежных средств бюджета субъекта Российской Федерации</t>
  </si>
  <si>
    <t>906 01 05 02 01 02 0000 610</t>
  </si>
  <si>
    <t>Уменьшение прочих остатков денежных средств бюджета субъекта Российской Федерации</t>
  </si>
  <si>
    <t>906 01 06 05 01 02 4601 540</t>
  </si>
  <si>
    <t xml:space="preserve">Предоставление бюджетных кредитов юридическим лицам из бюджета субъекта Российской Федерации  в валюте Российской Федерации </t>
  </si>
  <si>
    <t>906 01 06 05 01 02 4601 640</t>
  </si>
  <si>
    <t xml:space="preserve">Возврат бюджетных кредитов, предоставленных  юридическим лицам из бюджета субъекта Российской Федерации в валюте Российской Федерации </t>
  </si>
  <si>
    <t>906 01 06 05 02 02 2600 540</t>
  </si>
  <si>
    <t>906 01 06 05 02 02 2600 640</t>
  </si>
  <si>
    <t>Погашение государственных (муниципальных) ценных бумаг, номинальная стоимость которых указана в валюте Российской Федерации</t>
  </si>
  <si>
    <t>Бюджетные кредиты, предоставленные внутри страны в валюте Российской Федерации</t>
  </si>
  <si>
    <t>Получение кредитов от кредитных организаций  бюджетом субъекта Российской Федерации  в валюте Российской Федерации</t>
  </si>
  <si>
    <t>906 01 06 05 02 02 4610 540</t>
  </si>
  <si>
    <t>906 01 06 05 02 02 4610 640</t>
  </si>
  <si>
    <t xml:space="preserve">Возврат бюджетных кредитов, предоставленных внутри страны в валюте Российской Федерации </t>
  </si>
  <si>
    <t xml:space="preserve">Бюджетные кредиты от других бюджетов бюджетной системы Российской Федерации </t>
  </si>
  <si>
    <t>906 01 03 00 00 00 0000 700</t>
  </si>
  <si>
    <t>Получение бюджетных кредитов от других бюджетов бюджетной системы Российской Федерации в валюте Российской Федерации</t>
  </si>
  <si>
    <t>906 01 03 00 00 02 0000 710</t>
  </si>
  <si>
    <t xml:space="preserve">Получение кредитов от других бюджетов бюджетной системы Российской Федерации бюджетом субъекта Российской Федерации в валюте Российской Федерации </t>
  </si>
  <si>
    <t>911 01 06 01 00 02 0000 630</t>
  </si>
  <si>
    <t>Возврат бюджетных кредитов, предоставленных на временный кассовый разрыв другим бюджетам бюджетной системы Российской Федерации из бюджета субъекта Российской Федерации в валюте Российской Федерации</t>
  </si>
  <si>
    <t>Возврат бюджетных кредитов, предоставленных на финансирование целевых расходов другим бюджетам бюджетной системы Российской Федерации из бюджета субъекта Российской Федерации в валюте Российской Федерации</t>
  </si>
  <si>
    <t>Предоставление бюджетных кредитов на финансирование целевых расходов другим бюджетам бюджетной системы Российской Федерации из бюджета субъекта Российской Федерации в валюте Российской Федерации</t>
  </si>
  <si>
    <t>Предоставление бюджетных кредитов на временный кассовый разрыв другим бюджетам бюджетной системы Российской Федерации из бюджета субъекта Российской Федерации в валюте Российской Федерации</t>
  </si>
  <si>
    <t>Средства от продажи акций и иных форм участия в капитале, находящихся в собственности субъекта Российской Федерации</t>
  </si>
  <si>
    <t>местная</t>
  </si>
  <si>
    <t xml:space="preserve">запруднова </t>
  </si>
  <si>
    <t>АПК</t>
  </si>
  <si>
    <t>Всего</t>
  </si>
  <si>
    <t>906 01 06 05 01 02 0800 640</t>
  </si>
  <si>
    <t>Возврат централизованных кредитов АПК 1992-1994 годов, предоставленных юридическим лицам из бюджета субъекта Российской Федерации в валюте Российской Федерации</t>
  </si>
  <si>
    <t>906 01 06 05 02 02 0800 640</t>
  </si>
  <si>
    <t>деринговская</t>
  </si>
  <si>
    <t xml:space="preserve">соцсфера </t>
  </si>
  <si>
    <t>кокорин</t>
  </si>
  <si>
    <t>Возврат централизованных кредитов АПК 1992-1994 годов, предоставленных другим бюджетам бюджетной системы Российской Федерации из бюджета субъекта Российской Федерации в валюте Российской Федерации</t>
  </si>
  <si>
    <t xml:space="preserve"> финансирования дефицита областного бюджета </t>
  </si>
  <si>
    <t xml:space="preserve">ИТОГО </t>
  </si>
  <si>
    <t>от ________________№ _____</t>
  </si>
  <si>
    <t xml:space="preserve">на 2012 год </t>
  </si>
  <si>
    <t>2012 год                                 ( руб.)</t>
  </si>
  <si>
    <t>Погашение бюджетом субъекта Российской Федерации кредитов от кредитных организаций в валюте Российской Федерации</t>
  </si>
  <si>
    <t xml:space="preserve">Предоставление бюджетных кредитов внутри страны в валюте Российской Федерации </t>
  </si>
  <si>
    <t xml:space="preserve">Дефицит </t>
  </si>
  <si>
    <t>уточнение февраля</t>
  </si>
  <si>
    <t>инвестиции</t>
  </si>
  <si>
    <t>Приложение 11</t>
  </si>
</sst>
</file>

<file path=xl/styles.xml><?xml version="1.0" encoding="utf-8"?>
<styleSheet xmlns="http://schemas.openxmlformats.org/spreadsheetml/2006/main">
  <fonts count="13">
    <font>
      <sz val="10"/>
      <name val="Arial Cyr"/>
      <charset val="204"/>
    </font>
    <font>
      <sz val="10"/>
      <name val="Times New Roman"/>
      <family val="1"/>
    </font>
    <font>
      <b/>
      <sz val="14"/>
      <name val="Times New Roman"/>
      <family val="1"/>
    </font>
    <font>
      <sz val="12"/>
      <name val="Times New Roman"/>
      <family val="1"/>
    </font>
    <font>
      <b/>
      <sz val="12"/>
      <name val="Times New Roman"/>
      <family val="1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10"/>
      <name val="Times New Roman"/>
      <family val="1"/>
    </font>
    <font>
      <sz val="10"/>
      <color indexed="10"/>
      <name val="Times New Roman"/>
      <family val="1"/>
    </font>
    <font>
      <sz val="12"/>
      <color indexed="10"/>
      <name val="Times New Roman"/>
      <family val="1"/>
    </font>
    <font>
      <b/>
      <sz val="10"/>
      <name val="Times New Roman"/>
      <family val="1"/>
      <charset val="204"/>
    </font>
    <font>
      <b/>
      <sz val="12"/>
      <color rgb="FFFF0000"/>
      <name val="Times New Roman"/>
      <family val="1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1" fillId="0" borderId="0" xfId="0" applyFont="1" applyAlignment="1"/>
    <xf numFmtId="0" fontId="1" fillId="0" borderId="0" xfId="0" applyFont="1"/>
    <xf numFmtId="0" fontId="3" fillId="0" borderId="1" xfId="0" applyFont="1" applyBorder="1" applyAlignment="1">
      <alignment horizontal="center" vertical="top"/>
    </xf>
    <xf numFmtId="0" fontId="3" fillId="0" borderId="1" xfId="0" applyFont="1" applyBorder="1"/>
    <xf numFmtId="0" fontId="4" fillId="0" borderId="1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justify"/>
    </xf>
    <xf numFmtId="0" fontId="3" fillId="0" borderId="1" xfId="0" applyNumberFormat="1" applyFont="1" applyBorder="1"/>
    <xf numFmtId="0" fontId="3" fillId="0" borderId="1" xfId="0" applyFont="1" applyBorder="1" applyAlignment="1">
      <alignment horizontal="justify"/>
    </xf>
    <xf numFmtId="3" fontId="3" fillId="0" borderId="1" xfId="0" applyNumberFormat="1" applyFont="1" applyBorder="1"/>
    <xf numFmtId="3" fontId="4" fillId="0" borderId="1" xfId="0" applyNumberFormat="1" applyFont="1" applyBorder="1"/>
    <xf numFmtId="0" fontId="4" fillId="0" borderId="1" xfId="0" applyFont="1" applyBorder="1"/>
    <xf numFmtId="0" fontId="3" fillId="0" borderId="1" xfId="0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justify"/>
    </xf>
    <xf numFmtId="0" fontId="3" fillId="0" borderId="1" xfId="0" applyFont="1" applyBorder="1" applyAlignment="1">
      <alignment horizontal="left" wrapText="1"/>
    </xf>
    <xf numFmtId="0" fontId="3" fillId="0" borderId="1" xfId="0" applyFont="1" applyBorder="1" applyAlignment="1">
      <alignment wrapText="1"/>
    </xf>
    <xf numFmtId="0" fontId="4" fillId="0" borderId="1" xfId="0" applyFont="1" applyBorder="1" applyAlignment="1">
      <alignment wrapText="1"/>
    </xf>
    <xf numFmtId="0" fontId="5" fillId="0" borderId="1" xfId="0" applyFont="1" applyBorder="1"/>
    <xf numFmtId="0" fontId="5" fillId="0" borderId="1" xfId="0" applyFont="1" applyBorder="1" applyAlignment="1">
      <alignment vertical="top" wrapText="1"/>
    </xf>
    <xf numFmtId="0" fontId="5" fillId="0" borderId="1" xfId="0" applyNumberFormat="1" applyFont="1" applyBorder="1"/>
    <xf numFmtId="0" fontId="6" fillId="0" borderId="0" xfId="0" applyFont="1"/>
    <xf numFmtId="0" fontId="3" fillId="0" borderId="1" xfId="0" applyFont="1" applyFill="1" applyBorder="1" applyAlignment="1">
      <alignment horizontal="center" vertical="center" wrapText="1"/>
    </xf>
    <xf numFmtId="3" fontId="3" fillId="0" borderId="1" xfId="0" applyNumberFormat="1" applyFont="1" applyFill="1" applyBorder="1"/>
    <xf numFmtId="0" fontId="3" fillId="0" borderId="1" xfId="0" applyFont="1" applyFill="1" applyBorder="1"/>
    <xf numFmtId="0" fontId="1" fillId="0" borderId="0" xfId="0" applyFont="1" applyFill="1"/>
    <xf numFmtId="0" fontId="4" fillId="0" borderId="1" xfId="0" applyFont="1" applyFill="1" applyBorder="1"/>
    <xf numFmtId="3" fontId="4" fillId="0" borderId="1" xfId="0" applyNumberFormat="1" applyFont="1" applyFill="1" applyBorder="1"/>
    <xf numFmtId="0" fontId="3" fillId="0" borderId="1" xfId="0" applyNumberFormat="1" applyFont="1" applyFill="1" applyBorder="1"/>
    <xf numFmtId="0" fontId="3" fillId="0" borderId="1" xfId="0" applyFont="1" applyFill="1" applyBorder="1" applyAlignment="1">
      <alignment horizontal="left" vertical="justify" wrapText="1"/>
    </xf>
    <xf numFmtId="0" fontId="4" fillId="0" borderId="1" xfId="0" applyFont="1" applyFill="1" applyBorder="1" applyAlignment="1">
      <alignment horizontal="left" vertical="justify"/>
    </xf>
    <xf numFmtId="0" fontId="3" fillId="0" borderId="1" xfId="0" applyFont="1" applyFill="1" applyBorder="1" applyAlignment="1">
      <alignment horizontal="left" vertical="justify"/>
    </xf>
    <xf numFmtId="0" fontId="4" fillId="0" borderId="1" xfId="0" applyFont="1" applyFill="1" applyBorder="1" applyAlignment="1">
      <alignment horizontal="left" vertical="justify" wrapText="1"/>
    </xf>
    <xf numFmtId="0" fontId="3" fillId="0" borderId="1" xfId="0" applyFont="1" applyBorder="1" applyAlignment="1">
      <alignment horizontal="center" vertical="center"/>
    </xf>
    <xf numFmtId="3" fontId="7" fillId="0" borderId="1" xfId="0" applyNumberFormat="1" applyFont="1" applyFill="1" applyBorder="1"/>
    <xf numFmtId="0" fontId="1" fillId="0" borderId="0" xfId="0" applyFont="1" applyFill="1" applyAlignment="1"/>
    <xf numFmtId="3" fontId="1" fillId="0" borderId="0" xfId="0" applyNumberFormat="1" applyFont="1" applyFill="1"/>
    <xf numFmtId="3" fontId="4" fillId="0" borderId="1" xfId="0" applyNumberFormat="1" applyFont="1" applyFill="1" applyBorder="1" applyAlignment="1">
      <alignment horizontal="right"/>
    </xf>
    <xf numFmtId="0" fontId="4" fillId="0" borderId="1" xfId="0" applyFont="1" applyFill="1" applyBorder="1" applyAlignment="1">
      <alignment horizontal="left" vertical="top" wrapText="1"/>
    </xf>
    <xf numFmtId="0" fontId="8" fillId="0" borderId="1" xfId="0" applyFont="1" applyFill="1" applyBorder="1"/>
    <xf numFmtId="0" fontId="8" fillId="0" borderId="1" xfId="0" applyFont="1" applyFill="1" applyBorder="1" applyAlignment="1">
      <alignment horizontal="left" vertical="justify" wrapText="1"/>
    </xf>
    <xf numFmtId="0" fontId="8" fillId="0" borderId="1" xfId="0" applyNumberFormat="1" applyFont="1" applyFill="1" applyBorder="1"/>
    <xf numFmtId="0" fontId="9" fillId="0" borderId="0" xfId="0" applyFont="1"/>
    <xf numFmtId="0" fontId="10" fillId="0" borderId="1" xfId="0" applyFont="1" applyFill="1" applyBorder="1"/>
    <xf numFmtId="0" fontId="10" fillId="0" borderId="1" xfId="0" applyFont="1" applyFill="1" applyBorder="1" applyAlignment="1">
      <alignment horizontal="left" vertical="justify" wrapText="1"/>
    </xf>
    <xf numFmtId="0" fontId="10" fillId="0" borderId="1" xfId="0" applyNumberFormat="1" applyFont="1" applyFill="1" applyBorder="1"/>
    <xf numFmtId="0" fontId="1" fillId="2" borderId="0" xfId="0" applyFont="1" applyFill="1"/>
    <xf numFmtId="0" fontId="3" fillId="0" borderId="0" xfId="0" applyFont="1" applyAlignment="1">
      <alignment horizontal="right"/>
    </xf>
    <xf numFmtId="0" fontId="1" fillId="0" borderId="0" xfId="0" applyFont="1" applyAlignment="1">
      <alignment horizontal="right"/>
    </xf>
    <xf numFmtId="0" fontId="4" fillId="3" borderId="1" xfId="0" applyFont="1" applyFill="1" applyBorder="1"/>
    <xf numFmtId="0" fontId="4" fillId="3" borderId="1" xfId="0" applyFont="1" applyFill="1" applyBorder="1" applyAlignment="1">
      <alignment horizontal="left" vertical="justify"/>
    </xf>
    <xf numFmtId="3" fontId="4" fillId="3" borderId="1" xfId="0" applyNumberFormat="1" applyFont="1" applyFill="1" applyBorder="1"/>
    <xf numFmtId="0" fontId="3" fillId="3" borderId="1" xfId="0" applyFont="1" applyFill="1" applyBorder="1"/>
    <xf numFmtId="0" fontId="3" fillId="3" borderId="1" xfId="0" applyFont="1" applyFill="1" applyBorder="1" applyAlignment="1">
      <alignment horizontal="left" vertical="justify"/>
    </xf>
    <xf numFmtId="3" fontId="3" fillId="3" borderId="1" xfId="0" applyNumberFormat="1" applyFont="1" applyFill="1" applyBorder="1"/>
    <xf numFmtId="0" fontId="11" fillId="4" borderId="0" xfId="0" applyFont="1" applyFill="1"/>
    <xf numFmtId="3" fontId="5" fillId="4" borderId="1" xfId="0" applyNumberFormat="1" applyFont="1" applyFill="1" applyBorder="1"/>
    <xf numFmtId="3" fontId="3" fillId="2" borderId="1" xfId="0" applyNumberFormat="1" applyFont="1" applyFill="1" applyBorder="1"/>
    <xf numFmtId="3" fontId="4" fillId="5" borderId="1" xfId="0" applyNumberFormat="1" applyFont="1" applyFill="1" applyBorder="1"/>
    <xf numFmtId="0" fontId="3" fillId="3" borderId="1" xfId="0" applyFont="1" applyFill="1" applyBorder="1" applyAlignment="1">
      <alignment horizontal="left" vertical="top" wrapText="1"/>
    </xf>
    <xf numFmtId="0" fontId="4" fillId="3" borderId="1" xfId="0" applyFont="1" applyFill="1" applyBorder="1" applyAlignment="1">
      <alignment horizontal="left" vertical="top" wrapText="1"/>
    </xf>
    <xf numFmtId="3" fontId="3" fillId="6" borderId="1" xfId="0" applyNumberFormat="1" applyFont="1" applyFill="1" applyBorder="1"/>
    <xf numFmtId="3" fontId="12" fillId="0" borderId="1" xfId="0" applyNumberFormat="1" applyFont="1" applyFill="1" applyBorder="1"/>
    <xf numFmtId="3" fontId="6" fillId="0" borderId="0" xfId="0" applyNumberFormat="1" applyFont="1"/>
    <xf numFmtId="3" fontId="3" fillId="7" borderId="1" xfId="0" applyNumberFormat="1" applyFont="1" applyFill="1" applyBorder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2" fillId="0" borderId="2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53"/>
  <sheetViews>
    <sheetView topLeftCell="A29" zoomScaleSheetLayoutView="100" workbookViewId="0">
      <selection activeCell="A29" sqref="A1:IV65536"/>
    </sheetView>
  </sheetViews>
  <sheetFormatPr defaultRowHeight="12.75"/>
  <cols>
    <col min="1" max="1" width="28.42578125" style="2" customWidth="1"/>
    <col min="2" max="2" width="52.7109375" style="2" customWidth="1"/>
    <col min="3" max="3" width="12.85546875" style="2" customWidth="1"/>
    <col min="4" max="16384" width="9.140625" style="2"/>
  </cols>
  <sheetData>
    <row r="1" spans="1:3" hidden="1">
      <c r="B1" s="1"/>
      <c r="C1" s="1"/>
    </row>
    <row r="2" spans="1:3" ht="15.75">
      <c r="A2" s="66" t="s">
        <v>70</v>
      </c>
      <c r="B2" s="66"/>
      <c r="C2" s="66"/>
    </row>
    <row r="3" spans="1:3" ht="15.75">
      <c r="A3" s="66" t="s">
        <v>62</v>
      </c>
      <c r="B3" s="66"/>
      <c r="C3" s="66"/>
    </row>
    <row r="4" spans="1:3" ht="15.75">
      <c r="A4" s="66" t="s">
        <v>63</v>
      </c>
      <c r="B4" s="66"/>
      <c r="C4" s="66"/>
    </row>
    <row r="5" spans="1:3">
      <c r="A5" s="1"/>
      <c r="C5" s="1"/>
    </row>
    <row r="6" spans="1:3">
      <c r="A6" s="1"/>
      <c r="B6" s="1"/>
      <c r="C6" s="1"/>
    </row>
    <row r="7" spans="1:3" ht="18.75">
      <c r="A7" s="65" t="s">
        <v>21</v>
      </c>
      <c r="B7" s="65"/>
      <c r="C7" s="65"/>
    </row>
    <row r="8" spans="1:3" ht="18.75">
      <c r="A8" s="65" t="s">
        <v>67</v>
      </c>
      <c r="B8" s="65"/>
      <c r="C8" s="65"/>
    </row>
    <row r="9" spans="1:3" ht="18.75">
      <c r="A9" s="65" t="s">
        <v>69</v>
      </c>
      <c r="B9" s="65"/>
      <c r="C9" s="65"/>
    </row>
    <row r="11" spans="1:3" ht="33" customHeight="1">
      <c r="A11" s="7" t="s">
        <v>5</v>
      </c>
      <c r="B11" s="3" t="s">
        <v>20</v>
      </c>
      <c r="C11" s="13" t="s">
        <v>4</v>
      </c>
    </row>
    <row r="12" spans="1:3" ht="63.75" customHeight="1">
      <c r="A12" s="12" t="s">
        <v>22</v>
      </c>
      <c r="B12" s="14" t="s">
        <v>56</v>
      </c>
      <c r="C12" s="11">
        <f>C13-C15</f>
        <v>1554510</v>
      </c>
    </row>
    <row r="13" spans="1:3" ht="78" customHeight="1">
      <c r="A13" s="12" t="s">
        <v>23</v>
      </c>
      <c r="B13" s="14" t="s">
        <v>57</v>
      </c>
      <c r="C13" s="11">
        <f>C14</f>
        <v>2500000</v>
      </c>
    </row>
    <row r="14" spans="1:3" ht="33.75" customHeight="1">
      <c r="A14" s="4" t="s">
        <v>7</v>
      </c>
      <c r="B14" s="9" t="s">
        <v>26</v>
      </c>
      <c r="C14" s="8">
        <v>2500000</v>
      </c>
    </row>
    <row r="15" spans="1:3" ht="78.75" customHeight="1">
      <c r="A15" s="12" t="s">
        <v>24</v>
      </c>
      <c r="B15" s="14" t="s">
        <v>58</v>
      </c>
      <c r="C15" s="11">
        <f>C16</f>
        <v>945490</v>
      </c>
    </row>
    <row r="16" spans="1:3" ht="33" customHeight="1">
      <c r="A16" s="4" t="s">
        <v>8</v>
      </c>
      <c r="B16" s="9" t="s">
        <v>26</v>
      </c>
      <c r="C16" s="10">
        <v>945490</v>
      </c>
    </row>
    <row r="17" spans="1:3" ht="81" customHeight="1">
      <c r="A17" s="12" t="s">
        <v>25</v>
      </c>
      <c r="B17" s="14" t="s">
        <v>59</v>
      </c>
      <c r="C17" s="11">
        <f>C18-C21</f>
        <v>1126990</v>
      </c>
    </row>
    <row r="18" spans="1:3" ht="95.25" customHeight="1">
      <c r="A18" s="12" t="s">
        <v>18</v>
      </c>
      <c r="B18" s="14" t="s">
        <v>27</v>
      </c>
      <c r="C18" s="11">
        <f>SUM(C19:C20)</f>
        <v>2700000</v>
      </c>
    </row>
    <row r="19" spans="1:3" ht="50.25" customHeight="1">
      <c r="A19" s="4" t="s">
        <v>9</v>
      </c>
      <c r="B19" s="15" t="s">
        <v>15</v>
      </c>
      <c r="C19" s="10"/>
    </row>
    <row r="20" spans="1:3" ht="48" customHeight="1">
      <c r="A20" s="4" t="s">
        <v>10</v>
      </c>
      <c r="B20" s="6" t="s">
        <v>16</v>
      </c>
      <c r="C20" s="8">
        <v>2700000</v>
      </c>
    </row>
    <row r="21" spans="1:3" ht="95.25" customHeight="1">
      <c r="A21" s="12" t="s">
        <v>19</v>
      </c>
      <c r="B21" s="14" t="s">
        <v>28</v>
      </c>
      <c r="C21" s="11">
        <f>SUM(C22:C26)</f>
        <v>1573010</v>
      </c>
    </row>
    <row r="22" spans="1:3" ht="49.5" customHeight="1">
      <c r="A22" s="4" t="s">
        <v>17</v>
      </c>
      <c r="B22" s="16" t="s">
        <v>15</v>
      </c>
      <c r="C22" s="8">
        <v>193010</v>
      </c>
    </row>
    <row r="23" spans="1:3" ht="47.25" hidden="1">
      <c r="A23" s="4"/>
      <c r="B23" s="5" t="s">
        <v>0</v>
      </c>
      <c r="C23" s="8"/>
    </row>
    <row r="24" spans="1:3" ht="47.25" hidden="1">
      <c r="A24" s="4"/>
      <c r="B24" s="6" t="s">
        <v>1</v>
      </c>
      <c r="C24" s="8"/>
    </row>
    <row r="25" spans="1:3" ht="31.5" hidden="1">
      <c r="A25" s="4"/>
      <c r="B25" s="6" t="s">
        <v>2</v>
      </c>
      <c r="C25" s="8"/>
    </row>
    <row r="26" spans="1:3" ht="47.25" customHeight="1">
      <c r="A26" s="4" t="s">
        <v>11</v>
      </c>
      <c r="B26" s="6" t="s">
        <v>16</v>
      </c>
      <c r="C26" s="8">
        <v>1380000</v>
      </c>
    </row>
    <row r="27" spans="1:3" ht="35.25" customHeight="1">
      <c r="A27" s="18" t="s">
        <v>64</v>
      </c>
      <c r="B27" s="19" t="s">
        <v>68</v>
      </c>
      <c r="C27" s="20"/>
    </row>
    <row r="28" spans="1:3" ht="35.25" customHeight="1">
      <c r="A28" s="4" t="s">
        <v>65</v>
      </c>
      <c r="B28" s="6" t="s">
        <v>66</v>
      </c>
      <c r="C28" s="8"/>
    </row>
    <row r="29" spans="1:3" ht="47.25">
      <c r="A29" s="12" t="s">
        <v>33</v>
      </c>
      <c r="B29" s="14" t="s">
        <v>29</v>
      </c>
      <c r="C29" s="11">
        <f>C30-C32</f>
        <v>358000</v>
      </c>
    </row>
    <row r="30" spans="1:3" ht="45" customHeight="1">
      <c r="A30" s="12" t="s">
        <v>34</v>
      </c>
      <c r="B30" s="14" t="s">
        <v>30</v>
      </c>
      <c r="C30" s="11">
        <f>C31</f>
        <v>290000</v>
      </c>
    </row>
    <row r="31" spans="1:3" ht="47.25">
      <c r="A31" s="4" t="s">
        <v>35</v>
      </c>
      <c r="B31" s="9" t="s">
        <v>31</v>
      </c>
      <c r="C31" s="8">
        <v>290000</v>
      </c>
    </row>
    <row r="32" spans="1:3" ht="45.75" customHeight="1">
      <c r="A32" s="12" t="s">
        <v>47</v>
      </c>
      <c r="B32" s="14" t="s">
        <v>32</v>
      </c>
      <c r="C32" s="11">
        <f>C34-C38-C40</f>
        <v>-68000</v>
      </c>
    </row>
    <row r="33" spans="1:3" ht="30" customHeight="1">
      <c r="A33" s="4" t="s">
        <v>48</v>
      </c>
      <c r="B33" s="9" t="s">
        <v>55</v>
      </c>
      <c r="C33" s="8"/>
    </row>
    <row r="34" spans="1:3" ht="46.5" customHeight="1">
      <c r="A34" s="12" t="s">
        <v>49</v>
      </c>
      <c r="B34" s="14" t="s">
        <v>32</v>
      </c>
      <c r="C34" s="11">
        <f>C35</f>
        <v>2000</v>
      </c>
    </row>
    <row r="35" spans="1:3" ht="33.75" customHeight="1">
      <c r="A35" s="4" t="s">
        <v>50</v>
      </c>
      <c r="B35" s="9" t="s">
        <v>55</v>
      </c>
      <c r="C35" s="8">
        <v>2000</v>
      </c>
    </row>
    <row r="36" spans="1:3" ht="44.25" customHeight="1">
      <c r="A36" s="12" t="s">
        <v>60</v>
      </c>
      <c r="B36" s="14" t="s">
        <v>32</v>
      </c>
      <c r="C36" s="11">
        <f>C37</f>
        <v>0</v>
      </c>
    </row>
    <row r="37" spans="1:3" ht="30.75" customHeight="1">
      <c r="A37" s="4" t="s">
        <v>61</v>
      </c>
      <c r="B37" s="9" t="s">
        <v>55</v>
      </c>
      <c r="C37" s="8"/>
    </row>
    <row r="38" spans="1:3" ht="45.75" customHeight="1">
      <c r="A38" s="12" t="s">
        <v>36</v>
      </c>
      <c r="B38" s="14" t="s">
        <v>32</v>
      </c>
      <c r="C38" s="11">
        <f>C39</f>
        <v>10000</v>
      </c>
    </row>
    <row r="39" spans="1:3" ht="35.25" customHeight="1">
      <c r="A39" s="4" t="s">
        <v>37</v>
      </c>
      <c r="B39" s="9" t="s">
        <v>55</v>
      </c>
      <c r="C39" s="8">
        <v>10000</v>
      </c>
    </row>
    <row r="40" spans="1:3" ht="48" customHeight="1">
      <c r="A40" s="12" t="s">
        <v>51</v>
      </c>
      <c r="B40" s="14" t="s">
        <v>32</v>
      </c>
      <c r="C40" s="11">
        <f>C41</f>
        <v>60000</v>
      </c>
    </row>
    <row r="41" spans="1:3" ht="36.75" customHeight="1">
      <c r="A41" s="4" t="s">
        <v>52</v>
      </c>
      <c r="B41" s="9" t="s">
        <v>55</v>
      </c>
      <c r="C41" s="8">
        <v>60000</v>
      </c>
    </row>
    <row r="42" spans="1:3" ht="44.25" customHeight="1">
      <c r="A42" s="12" t="s">
        <v>53</v>
      </c>
      <c r="B42" s="14" t="s">
        <v>32</v>
      </c>
      <c r="C42" s="11">
        <f>C43</f>
        <v>0</v>
      </c>
    </row>
    <row r="43" spans="1:3" ht="36.75" customHeight="1">
      <c r="A43" s="4" t="s">
        <v>54</v>
      </c>
      <c r="B43" s="9" t="s">
        <v>55</v>
      </c>
      <c r="C43" s="8"/>
    </row>
    <row r="44" spans="1:3" ht="33.75" customHeight="1">
      <c r="A44" s="12" t="s">
        <v>38</v>
      </c>
      <c r="B44" s="14" t="s">
        <v>39</v>
      </c>
      <c r="C44" s="11">
        <f>C45-C47</f>
        <v>500</v>
      </c>
    </row>
    <row r="45" spans="1:3" ht="47.25">
      <c r="A45" s="12" t="s">
        <v>43</v>
      </c>
      <c r="B45" s="14" t="s">
        <v>44</v>
      </c>
      <c r="C45" s="11">
        <f>C46</f>
        <v>500</v>
      </c>
    </row>
    <row r="46" spans="1:3" ht="78.75">
      <c r="A46" s="4" t="s">
        <v>45</v>
      </c>
      <c r="B46" s="9" t="s">
        <v>46</v>
      </c>
      <c r="C46" s="8">
        <v>500</v>
      </c>
    </row>
    <row r="47" spans="1:3" ht="15.75" hidden="1">
      <c r="A47" s="12" t="s">
        <v>40</v>
      </c>
      <c r="B47" s="14"/>
      <c r="C47" s="11">
        <f>C48</f>
        <v>0</v>
      </c>
    </row>
    <row r="48" spans="1:3" ht="15.75" hidden="1">
      <c r="A48" s="4" t="s">
        <v>40</v>
      </c>
      <c r="B48" s="9"/>
      <c r="C48" s="8">
        <v>0</v>
      </c>
    </row>
    <row r="49" spans="1:3" ht="15.75">
      <c r="A49" s="4" t="s">
        <v>12</v>
      </c>
      <c r="B49" s="17" t="s">
        <v>6</v>
      </c>
      <c r="C49" s="11">
        <f>C50-C51</f>
        <v>0</v>
      </c>
    </row>
    <row r="50" spans="1:3" ht="31.5">
      <c r="A50" s="4" t="s">
        <v>13</v>
      </c>
      <c r="B50" s="16" t="s">
        <v>42</v>
      </c>
      <c r="C50" s="4"/>
    </row>
    <row r="51" spans="1:3" ht="31.5">
      <c r="A51" s="4" t="s">
        <v>14</v>
      </c>
      <c r="B51" s="16" t="s">
        <v>41</v>
      </c>
      <c r="C51" s="4"/>
    </row>
    <row r="52" spans="1:3" ht="15.75" hidden="1">
      <c r="A52" s="4"/>
      <c r="B52" s="4"/>
      <c r="C52" s="4"/>
    </row>
    <row r="53" spans="1:3" ht="15.75">
      <c r="A53" s="4"/>
      <c r="B53" s="12" t="s">
        <v>3</v>
      </c>
      <c r="C53" s="11">
        <f>C12+C17+C49+C29+C44</f>
        <v>3040000</v>
      </c>
    </row>
  </sheetData>
  <mergeCells count="6">
    <mergeCell ref="A8:C8"/>
    <mergeCell ref="A9:C9"/>
    <mergeCell ref="A2:C2"/>
    <mergeCell ref="A3:C3"/>
    <mergeCell ref="A4:C4"/>
    <mergeCell ref="A7:C7"/>
  </mergeCells>
  <phoneticPr fontId="0" type="noConversion"/>
  <printOptions horizontalCentered="1"/>
  <pageMargins left="0.61" right="0.39370078740157483" top="0.78740157480314965" bottom="0.78740157480314965" header="0.31496062992125984" footer="0.51181102362204722"/>
  <pageSetup paperSize="9" orientation="portrait" r:id="rId1"/>
  <headerFooter alignWithMargins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J65"/>
  <sheetViews>
    <sheetView tabSelected="1" view="pageBreakPreview" zoomScaleNormal="100" zoomScaleSheetLayoutView="100" workbookViewId="0">
      <selection activeCell="A65" sqref="A65:XFD65"/>
    </sheetView>
  </sheetViews>
  <sheetFormatPr defaultRowHeight="12.75"/>
  <cols>
    <col min="1" max="1" width="27.85546875" style="2" customWidth="1"/>
    <col min="2" max="2" width="47.140625" style="2" customWidth="1"/>
    <col min="3" max="3" width="15.42578125" style="25" hidden="1" customWidth="1"/>
    <col min="4" max="4" width="14.28515625" style="25" hidden="1" customWidth="1"/>
    <col min="5" max="5" width="15.5703125" style="25" hidden="1" customWidth="1"/>
    <col min="6" max="6" width="14.28515625" style="25" hidden="1" customWidth="1"/>
    <col min="7" max="7" width="15.42578125" style="25" hidden="1" customWidth="1"/>
    <col min="8" max="8" width="12.42578125" style="25" hidden="1" customWidth="1"/>
    <col min="9" max="9" width="15.5703125" style="25" customWidth="1"/>
    <col min="10" max="10" width="14.42578125" style="2" customWidth="1"/>
    <col min="11" max="16384" width="9.140625" style="2"/>
  </cols>
  <sheetData>
    <row r="1" spans="1:9" ht="15.75">
      <c r="A1" s="66" t="s">
        <v>142</v>
      </c>
      <c r="B1" s="66"/>
      <c r="C1" s="66"/>
      <c r="D1" s="66"/>
      <c r="E1" s="66"/>
      <c r="F1" s="66"/>
      <c r="G1" s="66"/>
      <c r="H1" s="66"/>
      <c r="I1" s="66"/>
    </row>
    <row r="2" spans="1:9" ht="15.75">
      <c r="A2" s="66" t="s">
        <v>62</v>
      </c>
      <c r="B2" s="66"/>
      <c r="C2" s="66"/>
      <c r="D2" s="66"/>
      <c r="E2" s="66"/>
      <c r="F2" s="66"/>
      <c r="G2" s="66"/>
      <c r="H2" s="66"/>
      <c r="I2" s="66"/>
    </row>
    <row r="3" spans="1:9" ht="15.75">
      <c r="A3" s="66" t="s">
        <v>134</v>
      </c>
      <c r="B3" s="66"/>
      <c r="C3" s="66"/>
      <c r="D3" s="66"/>
      <c r="E3" s="66"/>
      <c r="F3" s="66"/>
      <c r="G3" s="66"/>
      <c r="H3" s="66"/>
      <c r="I3" s="66"/>
    </row>
    <row r="4" spans="1:9" ht="15.75">
      <c r="A4" s="47"/>
      <c r="B4" s="47"/>
      <c r="C4" s="47"/>
      <c r="D4" s="47"/>
      <c r="E4" s="47"/>
      <c r="F4" s="47"/>
      <c r="G4" s="47"/>
      <c r="H4" s="47"/>
      <c r="I4" s="47"/>
    </row>
    <row r="5" spans="1:9">
      <c r="A5" s="1"/>
      <c r="C5" s="35"/>
      <c r="D5" s="35"/>
      <c r="E5" s="35"/>
      <c r="F5" s="35"/>
      <c r="G5" s="35"/>
      <c r="H5" s="35"/>
      <c r="I5" s="35"/>
    </row>
    <row r="6" spans="1:9" ht="18.75">
      <c r="A6" s="65" t="s">
        <v>21</v>
      </c>
      <c r="B6" s="65"/>
      <c r="C6" s="65"/>
      <c r="D6" s="65"/>
      <c r="E6" s="65"/>
      <c r="F6" s="65"/>
      <c r="G6" s="65"/>
      <c r="H6" s="65"/>
      <c r="I6" s="65"/>
    </row>
    <row r="7" spans="1:9" ht="18" customHeight="1">
      <c r="A7" s="65" t="s">
        <v>132</v>
      </c>
      <c r="B7" s="65"/>
      <c r="C7" s="65"/>
      <c r="D7" s="65"/>
      <c r="E7" s="65"/>
      <c r="F7" s="65"/>
      <c r="G7" s="65"/>
      <c r="H7" s="65"/>
      <c r="I7" s="65"/>
    </row>
    <row r="8" spans="1:9" ht="18.75">
      <c r="A8" s="65" t="s">
        <v>135</v>
      </c>
      <c r="B8" s="65"/>
      <c r="C8" s="65"/>
      <c r="D8" s="65"/>
      <c r="E8" s="65"/>
      <c r="F8" s="65"/>
      <c r="G8" s="65"/>
      <c r="H8" s="65"/>
      <c r="I8" s="65"/>
    </row>
    <row r="9" spans="1:9" ht="18.75">
      <c r="A9" s="67"/>
      <c r="B9" s="67"/>
    </row>
    <row r="10" spans="1:9" ht="42.75" customHeight="1">
      <c r="A10" s="33" t="s">
        <v>5</v>
      </c>
      <c r="B10" s="33" t="s">
        <v>20</v>
      </c>
      <c r="C10" s="22" t="s">
        <v>136</v>
      </c>
      <c r="D10" s="22" t="s">
        <v>140</v>
      </c>
      <c r="E10" s="22" t="s">
        <v>136</v>
      </c>
      <c r="F10" s="22" t="s">
        <v>140</v>
      </c>
      <c r="G10" s="22" t="s">
        <v>136</v>
      </c>
      <c r="H10" s="22" t="s">
        <v>140</v>
      </c>
      <c r="I10" s="22" t="s">
        <v>136</v>
      </c>
    </row>
    <row r="11" spans="1:9" ht="49.5" customHeight="1">
      <c r="A11" s="26" t="s">
        <v>22</v>
      </c>
      <c r="B11" s="30" t="s">
        <v>71</v>
      </c>
      <c r="C11" s="27">
        <f>C12-C14</f>
        <v>3127894000</v>
      </c>
      <c r="D11" s="27">
        <f>D12-D14</f>
        <v>0</v>
      </c>
      <c r="E11" s="27">
        <f>C11+D11</f>
        <v>3127894000</v>
      </c>
      <c r="F11" s="27">
        <f>F12-F14</f>
        <v>0</v>
      </c>
      <c r="G11" s="27">
        <f>E11+F11</f>
        <v>3127894000</v>
      </c>
      <c r="H11" s="27">
        <f>H12-H14</f>
        <v>0</v>
      </c>
      <c r="I11" s="27">
        <f>G11+H11</f>
        <v>3127894000</v>
      </c>
    </row>
    <row r="12" spans="1:9" ht="63.75" customHeight="1">
      <c r="A12" s="26" t="s">
        <v>23</v>
      </c>
      <c r="B12" s="30" t="s">
        <v>72</v>
      </c>
      <c r="C12" s="27">
        <f>C13</f>
        <v>4177894000</v>
      </c>
      <c r="D12" s="27">
        <f>D13</f>
        <v>0</v>
      </c>
      <c r="E12" s="27">
        <f t="shared" ref="E12:E50" si="0">C12+D12</f>
        <v>4177894000</v>
      </c>
      <c r="F12" s="27">
        <f>F13</f>
        <v>0</v>
      </c>
      <c r="G12" s="27">
        <f t="shared" ref="G12:G17" si="1">E12+F12</f>
        <v>4177894000</v>
      </c>
      <c r="H12" s="27">
        <f>H13</f>
        <v>0</v>
      </c>
      <c r="I12" s="27">
        <f t="shared" ref="I12:I50" si="2">G12+H12</f>
        <v>4177894000</v>
      </c>
    </row>
    <row r="13" spans="1:9" ht="63" customHeight="1">
      <c r="A13" s="24" t="s">
        <v>7</v>
      </c>
      <c r="B13" s="31" t="s">
        <v>92</v>
      </c>
      <c r="C13" s="23">
        <v>4177894000</v>
      </c>
      <c r="D13" s="23"/>
      <c r="E13" s="23">
        <f t="shared" si="0"/>
        <v>4177894000</v>
      </c>
      <c r="F13" s="23"/>
      <c r="G13" s="23">
        <f t="shared" si="1"/>
        <v>4177894000</v>
      </c>
      <c r="H13" s="23"/>
      <c r="I13" s="23">
        <f t="shared" si="2"/>
        <v>4177894000</v>
      </c>
    </row>
    <row r="14" spans="1:9" ht="62.25" customHeight="1">
      <c r="A14" s="26" t="s">
        <v>24</v>
      </c>
      <c r="B14" s="30" t="s">
        <v>104</v>
      </c>
      <c r="C14" s="27">
        <f>C15</f>
        <v>1050000000</v>
      </c>
      <c r="D14" s="27">
        <f>D15</f>
        <v>0</v>
      </c>
      <c r="E14" s="27">
        <f t="shared" si="0"/>
        <v>1050000000</v>
      </c>
      <c r="F14" s="27">
        <f>F15</f>
        <v>0</v>
      </c>
      <c r="G14" s="27">
        <f t="shared" si="1"/>
        <v>1050000000</v>
      </c>
      <c r="H14" s="27">
        <f>H15</f>
        <v>0</v>
      </c>
      <c r="I14" s="27">
        <f t="shared" si="2"/>
        <v>1050000000</v>
      </c>
    </row>
    <row r="15" spans="1:9" ht="63" customHeight="1">
      <c r="A15" s="24" t="s">
        <v>8</v>
      </c>
      <c r="B15" s="31" t="s">
        <v>93</v>
      </c>
      <c r="C15" s="23">
        <v>1050000000</v>
      </c>
      <c r="D15" s="23"/>
      <c r="E15" s="23">
        <f t="shared" si="0"/>
        <v>1050000000</v>
      </c>
      <c r="F15" s="23"/>
      <c r="G15" s="23">
        <f t="shared" si="1"/>
        <v>1050000000</v>
      </c>
      <c r="H15" s="23"/>
      <c r="I15" s="23">
        <f t="shared" si="2"/>
        <v>1050000000</v>
      </c>
    </row>
    <row r="16" spans="1:9" ht="31.5">
      <c r="A16" s="26" t="s">
        <v>73</v>
      </c>
      <c r="B16" s="30" t="s">
        <v>74</v>
      </c>
      <c r="C16" s="27">
        <f>C17-C19</f>
        <v>2155633282</v>
      </c>
      <c r="D16" s="27">
        <f>D17-D19</f>
        <v>419151032</v>
      </c>
      <c r="E16" s="27">
        <f t="shared" si="0"/>
        <v>2574784314</v>
      </c>
      <c r="F16" s="27">
        <f>F17-F19</f>
        <v>260000000</v>
      </c>
      <c r="G16" s="27">
        <f t="shared" si="1"/>
        <v>2834784314</v>
      </c>
      <c r="H16" s="27">
        <f>H17-H19</f>
        <v>494750761</v>
      </c>
      <c r="I16" s="27">
        <f t="shared" si="2"/>
        <v>3329535075</v>
      </c>
    </row>
    <row r="17" spans="1:9" ht="30" customHeight="1">
      <c r="A17" s="26" t="s">
        <v>75</v>
      </c>
      <c r="B17" s="30" t="s">
        <v>76</v>
      </c>
      <c r="C17" s="27">
        <f>C18</f>
        <v>7605633282</v>
      </c>
      <c r="D17" s="27">
        <f>D18</f>
        <v>419151032</v>
      </c>
      <c r="E17" s="27">
        <f t="shared" si="0"/>
        <v>8024784314</v>
      </c>
      <c r="F17" s="27">
        <f>F18</f>
        <v>260000000</v>
      </c>
      <c r="G17" s="27">
        <f t="shared" si="1"/>
        <v>8284784314</v>
      </c>
      <c r="H17" s="27">
        <f>H18</f>
        <v>494750761</v>
      </c>
      <c r="I17" s="27">
        <f t="shared" si="2"/>
        <v>8779535075</v>
      </c>
    </row>
    <row r="18" spans="1:9" ht="48.75" customHeight="1">
      <c r="A18" s="24" t="s">
        <v>77</v>
      </c>
      <c r="B18" s="29" t="s">
        <v>106</v>
      </c>
      <c r="C18" s="23">
        <v>7605633282</v>
      </c>
      <c r="D18" s="23">
        <v>419151032</v>
      </c>
      <c r="E18" s="23">
        <f>C18+D18</f>
        <v>8024784314</v>
      </c>
      <c r="F18" s="23">
        <v>260000000</v>
      </c>
      <c r="G18" s="23">
        <f t="shared" ref="G18:G46" si="3">E18+F18</f>
        <v>8284784314</v>
      </c>
      <c r="H18" s="23">
        <v>494750761</v>
      </c>
      <c r="I18" s="23">
        <f t="shared" si="2"/>
        <v>8779535075</v>
      </c>
    </row>
    <row r="19" spans="1:9" ht="50.25" customHeight="1">
      <c r="A19" s="26" t="s">
        <v>78</v>
      </c>
      <c r="B19" s="32" t="s">
        <v>79</v>
      </c>
      <c r="C19" s="27">
        <f>C20</f>
        <v>5450000000</v>
      </c>
      <c r="D19" s="27">
        <f>D20</f>
        <v>0</v>
      </c>
      <c r="E19" s="27">
        <f t="shared" si="0"/>
        <v>5450000000</v>
      </c>
      <c r="F19" s="27">
        <f>F20</f>
        <v>0</v>
      </c>
      <c r="G19" s="27">
        <f t="shared" si="3"/>
        <v>5450000000</v>
      </c>
      <c r="H19" s="27">
        <f>H20</f>
        <v>0</v>
      </c>
      <c r="I19" s="27">
        <f t="shared" si="2"/>
        <v>5450000000</v>
      </c>
    </row>
    <row r="20" spans="1:9" ht="48" customHeight="1">
      <c r="A20" s="24" t="s">
        <v>80</v>
      </c>
      <c r="B20" s="31" t="s">
        <v>137</v>
      </c>
      <c r="C20" s="23">
        <v>5450000000</v>
      </c>
      <c r="D20" s="23"/>
      <c r="E20" s="23">
        <f t="shared" si="0"/>
        <v>5450000000</v>
      </c>
      <c r="F20" s="23"/>
      <c r="G20" s="23">
        <f t="shared" si="3"/>
        <v>5450000000</v>
      </c>
      <c r="H20" s="23"/>
      <c r="I20" s="23">
        <f t="shared" si="2"/>
        <v>5450000000</v>
      </c>
    </row>
    <row r="21" spans="1:9" ht="31.5" customHeight="1">
      <c r="A21" s="26" t="s">
        <v>81</v>
      </c>
      <c r="B21" s="30" t="s">
        <v>110</v>
      </c>
      <c r="C21" s="27">
        <f>C22-C24</f>
        <v>-1266235100</v>
      </c>
      <c r="D21" s="27">
        <f>D22-D24</f>
        <v>0</v>
      </c>
      <c r="E21" s="27">
        <f t="shared" si="0"/>
        <v>-1266235100</v>
      </c>
      <c r="F21" s="27">
        <f>F22-F24</f>
        <v>0</v>
      </c>
      <c r="G21" s="27">
        <f t="shared" si="3"/>
        <v>-1266235100</v>
      </c>
      <c r="H21" s="27">
        <f>H22-H24</f>
        <v>0</v>
      </c>
      <c r="I21" s="27">
        <f t="shared" si="2"/>
        <v>-1266235100</v>
      </c>
    </row>
    <row r="22" spans="1:9" ht="63" hidden="1">
      <c r="A22" s="26" t="s">
        <v>111</v>
      </c>
      <c r="B22" s="30" t="s">
        <v>112</v>
      </c>
      <c r="C22" s="27">
        <f>C23</f>
        <v>0</v>
      </c>
      <c r="D22" s="27">
        <f>D23</f>
        <v>0</v>
      </c>
      <c r="E22" s="27">
        <f t="shared" si="0"/>
        <v>0</v>
      </c>
      <c r="F22" s="27">
        <f>F23</f>
        <v>0</v>
      </c>
      <c r="G22" s="27">
        <f t="shared" si="3"/>
        <v>0</v>
      </c>
      <c r="H22" s="27">
        <f>H23</f>
        <v>0</v>
      </c>
      <c r="I22" s="27">
        <f t="shared" si="2"/>
        <v>0</v>
      </c>
    </row>
    <row r="23" spans="1:9" ht="63" hidden="1">
      <c r="A23" s="24" t="s">
        <v>113</v>
      </c>
      <c r="B23" s="31" t="s">
        <v>114</v>
      </c>
      <c r="C23" s="34"/>
      <c r="D23" s="34"/>
      <c r="E23" s="34">
        <f t="shared" si="0"/>
        <v>0</v>
      </c>
      <c r="F23" s="34"/>
      <c r="G23" s="34">
        <f t="shared" si="3"/>
        <v>0</v>
      </c>
      <c r="H23" s="34"/>
      <c r="I23" s="34">
        <f t="shared" si="2"/>
        <v>0</v>
      </c>
    </row>
    <row r="24" spans="1:9" ht="63.75" customHeight="1">
      <c r="A24" s="26" t="s">
        <v>82</v>
      </c>
      <c r="B24" s="30" t="s">
        <v>83</v>
      </c>
      <c r="C24" s="27">
        <f>C25</f>
        <v>1266235100</v>
      </c>
      <c r="D24" s="27">
        <f>D25</f>
        <v>0</v>
      </c>
      <c r="E24" s="27">
        <f t="shared" si="0"/>
        <v>1266235100</v>
      </c>
      <c r="F24" s="27">
        <f>F25</f>
        <v>0</v>
      </c>
      <c r="G24" s="27">
        <f t="shared" si="3"/>
        <v>1266235100</v>
      </c>
      <c r="H24" s="27">
        <f>H25</f>
        <v>0</v>
      </c>
      <c r="I24" s="27">
        <f t="shared" si="2"/>
        <v>1266235100</v>
      </c>
    </row>
    <row r="25" spans="1:9" ht="63">
      <c r="A25" s="24" t="s">
        <v>84</v>
      </c>
      <c r="B25" s="29" t="s">
        <v>85</v>
      </c>
      <c r="C25" s="23">
        <v>1266235100</v>
      </c>
      <c r="D25" s="23"/>
      <c r="E25" s="23">
        <f t="shared" si="0"/>
        <v>1266235100</v>
      </c>
      <c r="F25" s="23"/>
      <c r="G25" s="23">
        <f t="shared" si="3"/>
        <v>1266235100</v>
      </c>
      <c r="H25" s="23"/>
      <c r="I25" s="23">
        <f t="shared" si="2"/>
        <v>1266235100</v>
      </c>
    </row>
    <row r="26" spans="1:9" ht="47.25" hidden="1">
      <c r="A26" s="24"/>
      <c r="B26" s="32" t="s">
        <v>0</v>
      </c>
      <c r="C26" s="28">
        <v>0</v>
      </c>
      <c r="D26" s="28">
        <v>0</v>
      </c>
      <c r="E26" s="28">
        <f t="shared" si="0"/>
        <v>0</v>
      </c>
      <c r="F26" s="28">
        <v>0</v>
      </c>
      <c r="G26" s="28">
        <f t="shared" si="3"/>
        <v>0</v>
      </c>
      <c r="H26" s="28">
        <v>0</v>
      </c>
      <c r="I26" s="28">
        <f t="shared" si="2"/>
        <v>0</v>
      </c>
    </row>
    <row r="27" spans="1:9" ht="63" hidden="1">
      <c r="A27" s="24"/>
      <c r="B27" s="29" t="s">
        <v>1</v>
      </c>
      <c r="C27" s="28">
        <v>0</v>
      </c>
      <c r="D27" s="28">
        <v>0</v>
      </c>
      <c r="E27" s="28">
        <f t="shared" si="0"/>
        <v>0</v>
      </c>
      <c r="F27" s="28">
        <v>0</v>
      </c>
      <c r="G27" s="28">
        <f t="shared" si="3"/>
        <v>0</v>
      </c>
      <c r="H27" s="28">
        <v>0</v>
      </c>
      <c r="I27" s="28">
        <f t="shared" si="2"/>
        <v>0</v>
      </c>
    </row>
    <row r="28" spans="1:9" ht="31.5" hidden="1">
      <c r="A28" s="24"/>
      <c r="B28" s="29" t="s">
        <v>2</v>
      </c>
      <c r="C28" s="28">
        <v>0</v>
      </c>
      <c r="D28" s="28">
        <v>0</v>
      </c>
      <c r="E28" s="28">
        <f t="shared" si="0"/>
        <v>0</v>
      </c>
      <c r="F28" s="28">
        <v>0</v>
      </c>
      <c r="G28" s="28">
        <f t="shared" si="3"/>
        <v>0</v>
      </c>
      <c r="H28" s="28">
        <v>0</v>
      </c>
      <c r="I28" s="28">
        <f t="shared" si="2"/>
        <v>0</v>
      </c>
    </row>
    <row r="29" spans="1:9" s="42" customFormat="1" ht="47.25" hidden="1">
      <c r="A29" s="39" t="s">
        <v>64</v>
      </c>
      <c r="B29" s="40" t="s">
        <v>68</v>
      </c>
      <c r="C29" s="41">
        <v>0</v>
      </c>
      <c r="D29" s="41">
        <v>0</v>
      </c>
      <c r="E29" s="41">
        <f t="shared" si="0"/>
        <v>0</v>
      </c>
      <c r="F29" s="41">
        <v>0</v>
      </c>
      <c r="G29" s="41">
        <f t="shared" si="3"/>
        <v>0</v>
      </c>
      <c r="H29" s="41">
        <v>0</v>
      </c>
      <c r="I29" s="41">
        <f t="shared" si="2"/>
        <v>0</v>
      </c>
    </row>
    <row r="30" spans="1:9" s="42" customFormat="1" ht="47.25" hidden="1">
      <c r="A30" s="43" t="s">
        <v>65</v>
      </c>
      <c r="B30" s="44" t="s">
        <v>66</v>
      </c>
      <c r="C30" s="45">
        <v>0</v>
      </c>
      <c r="D30" s="45">
        <v>0</v>
      </c>
      <c r="E30" s="45">
        <f t="shared" si="0"/>
        <v>0</v>
      </c>
      <c r="F30" s="45">
        <v>0</v>
      </c>
      <c r="G30" s="45">
        <f t="shared" si="3"/>
        <v>0</v>
      </c>
      <c r="H30" s="45">
        <v>0</v>
      </c>
      <c r="I30" s="45">
        <f t="shared" si="2"/>
        <v>0</v>
      </c>
    </row>
    <row r="31" spans="1:9" ht="47.25">
      <c r="A31" s="26" t="s">
        <v>86</v>
      </c>
      <c r="B31" s="30" t="s">
        <v>29</v>
      </c>
      <c r="C31" s="27">
        <f>C32</f>
        <v>112942000</v>
      </c>
      <c r="D31" s="27">
        <f>D32</f>
        <v>0</v>
      </c>
      <c r="E31" s="27">
        <f t="shared" si="0"/>
        <v>112942000</v>
      </c>
      <c r="F31" s="27">
        <f>F32</f>
        <v>0</v>
      </c>
      <c r="G31" s="27">
        <f t="shared" si="3"/>
        <v>112942000</v>
      </c>
      <c r="H31" s="27">
        <f>H32</f>
        <v>0</v>
      </c>
      <c r="I31" s="27">
        <f t="shared" si="2"/>
        <v>112942000</v>
      </c>
    </row>
    <row r="32" spans="1:9" ht="47.25" customHeight="1">
      <c r="A32" s="24" t="s">
        <v>115</v>
      </c>
      <c r="B32" s="29" t="s">
        <v>120</v>
      </c>
      <c r="C32" s="23">
        <v>112942000</v>
      </c>
      <c r="D32" s="23"/>
      <c r="E32" s="23">
        <f t="shared" si="0"/>
        <v>112942000</v>
      </c>
      <c r="F32" s="23"/>
      <c r="G32" s="23">
        <f t="shared" si="3"/>
        <v>112942000</v>
      </c>
      <c r="H32" s="23"/>
      <c r="I32" s="23">
        <f t="shared" si="2"/>
        <v>112942000</v>
      </c>
    </row>
    <row r="33" spans="1:10" ht="49.5" hidden="1" customHeight="1">
      <c r="A33" s="26" t="s">
        <v>47</v>
      </c>
      <c r="B33" s="38" t="s">
        <v>32</v>
      </c>
      <c r="C33" s="27">
        <v>0</v>
      </c>
      <c r="D33" s="27">
        <v>0</v>
      </c>
      <c r="E33" s="27">
        <f t="shared" si="0"/>
        <v>0</v>
      </c>
      <c r="F33" s="27">
        <v>0</v>
      </c>
      <c r="G33" s="27">
        <f t="shared" si="3"/>
        <v>0</v>
      </c>
      <c r="H33" s="27">
        <v>0</v>
      </c>
      <c r="I33" s="27">
        <f t="shared" si="2"/>
        <v>0</v>
      </c>
    </row>
    <row r="34" spans="1:10" ht="47.25" hidden="1">
      <c r="A34" s="24" t="s">
        <v>48</v>
      </c>
      <c r="B34" s="31" t="s">
        <v>55</v>
      </c>
      <c r="C34" s="28">
        <v>0</v>
      </c>
      <c r="D34" s="28">
        <v>0</v>
      </c>
      <c r="E34" s="28">
        <f t="shared" si="0"/>
        <v>0</v>
      </c>
      <c r="F34" s="28">
        <v>0</v>
      </c>
      <c r="G34" s="28">
        <f t="shared" si="3"/>
        <v>0</v>
      </c>
      <c r="H34" s="28">
        <v>0</v>
      </c>
      <c r="I34" s="28">
        <f t="shared" si="2"/>
        <v>0</v>
      </c>
    </row>
    <row r="35" spans="1:10" ht="46.5" customHeight="1">
      <c r="A35" s="26" t="s">
        <v>87</v>
      </c>
      <c r="B35" s="30" t="s">
        <v>105</v>
      </c>
      <c r="C35" s="37">
        <f>C40-C36</f>
        <v>860000</v>
      </c>
      <c r="D35" s="37">
        <f>D40-D36</f>
        <v>0</v>
      </c>
      <c r="E35" s="37">
        <f t="shared" si="0"/>
        <v>860000</v>
      </c>
      <c r="F35" s="37">
        <f>F40-F36</f>
        <v>0</v>
      </c>
      <c r="G35" s="37">
        <f t="shared" si="3"/>
        <v>860000</v>
      </c>
      <c r="H35" s="37">
        <f>H40-H36</f>
        <v>0</v>
      </c>
      <c r="I35" s="37">
        <f t="shared" si="2"/>
        <v>860000</v>
      </c>
    </row>
    <row r="36" spans="1:10" ht="33" customHeight="1">
      <c r="A36" s="49" t="s">
        <v>89</v>
      </c>
      <c r="B36" s="60" t="s">
        <v>138</v>
      </c>
      <c r="C36" s="51">
        <f>C37+C38+C39</f>
        <v>827000000</v>
      </c>
      <c r="D36" s="51">
        <f>D37+D38+D39</f>
        <v>0</v>
      </c>
      <c r="E36" s="51">
        <f t="shared" si="0"/>
        <v>827000000</v>
      </c>
      <c r="F36" s="51">
        <f>F37+F38+F39</f>
        <v>0</v>
      </c>
      <c r="G36" s="51">
        <f t="shared" si="3"/>
        <v>827000000</v>
      </c>
      <c r="H36" s="51">
        <f>H37+H38+H39</f>
        <v>0</v>
      </c>
      <c r="I36" s="51">
        <f t="shared" si="2"/>
        <v>827000000</v>
      </c>
    </row>
    <row r="37" spans="1:10" s="46" customFormat="1" ht="63" hidden="1">
      <c r="A37" s="52" t="s">
        <v>98</v>
      </c>
      <c r="B37" s="53" t="s">
        <v>99</v>
      </c>
      <c r="C37" s="54"/>
      <c r="D37" s="54"/>
      <c r="E37" s="54">
        <f t="shared" si="0"/>
        <v>0</v>
      </c>
      <c r="F37" s="54"/>
      <c r="G37" s="54">
        <f t="shared" si="3"/>
        <v>0</v>
      </c>
      <c r="H37" s="54"/>
      <c r="I37" s="54">
        <f t="shared" si="2"/>
        <v>0</v>
      </c>
    </row>
    <row r="38" spans="1:10" ht="78.75">
      <c r="A38" s="52" t="s">
        <v>102</v>
      </c>
      <c r="B38" s="53" t="s">
        <v>119</v>
      </c>
      <c r="C38" s="54">
        <v>50000000</v>
      </c>
      <c r="D38" s="54"/>
      <c r="E38" s="54">
        <f t="shared" si="0"/>
        <v>50000000</v>
      </c>
      <c r="F38" s="54"/>
      <c r="G38" s="54">
        <f t="shared" si="3"/>
        <v>50000000</v>
      </c>
      <c r="H38" s="54"/>
      <c r="I38" s="54">
        <f t="shared" si="2"/>
        <v>50000000</v>
      </c>
    </row>
    <row r="39" spans="1:10" s="25" customFormat="1" ht="78.75">
      <c r="A39" s="52" t="s">
        <v>107</v>
      </c>
      <c r="B39" s="53" t="s">
        <v>118</v>
      </c>
      <c r="C39" s="54">
        <v>777000000</v>
      </c>
      <c r="D39" s="54"/>
      <c r="E39" s="54">
        <f t="shared" si="0"/>
        <v>777000000</v>
      </c>
      <c r="F39" s="54"/>
      <c r="G39" s="54">
        <f t="shared" si="3"/>
        <v>777000000</v>
      </c>
      <c r="H39" s="54"/>
      <c r="I39" s="54">
        <f t="shared" si="2"/>
        <v>777000000</v>
      </c>
    </row>
    <row r="40" spans="1:10" ht="49.5" customHeight="1">
      <c r="A40" s="49" t="s">
        <v>88</v>
      </c>
      <c r="B40" s="50" t="s">
        <v>109</v>
      </c>
      <c r="C40" s="51">
        <f>SUM(C41:C45)</f>
        <v>827860000</v>
      </c>
      <c r="D40" s="51">
        <f>SUM(D41:D45)</f>
        <v>0</v>
      </c>
      <c r="E40" s="51">
        <f t="shared" si="0"/>
        <v>827860000</v>
      </c>
      <c r="F40" s="51">
        <f>SUM(F41:F45)</f>
        <v>0</v>
      </c>
      <c r="G40" s="51">
        <f t="shared" si="3"/>
        <v>827860000</v>
      </c>
      <c r="H40" s="51">
        <f>SUM(H41:H45)</f>
        <v>0</v>
      </c>
      <c r="I40" s="51">
        <f t="shared" si="2"/>
        <v>827860000</v>
      </c>
    </row>
    <row r="41" spans="1:10" ht="78.75" hidden="1">
      <c r="A41" s="52" t="s">
        <v>125</v>
      </c>
      <c r="B41" s="53" t="s">
        <v>126</v>
      </c>
      <c r="C41" s="54"/>
      <c r="D41" s="54"/>
      <c r="E41" s="54">
        <f t="shared" si="0"/>
        <v>0</v>
      </c>
      <c r="F41" s="54"/>
      <c r="G41" s="54">
        <f t="shared" si="3"/>
        <v>0</v>
      </c>
      <c r="H41" s="54"/>
      <c r="I41" s="54">
        <f t="shared" si="2"/>
        <v>0</v>
      </c>
    </row>
    <row r="42" spans="1:10" ht="78.75">
      <c r="A42" s="52" t="s">
        <v>127</v>
      </c>
      <c r="B42" s="53" t="s">
        <v>131</v>
      </c>
      <c r="C42" s="54">
        <v>860000</v>
      </c>
      <c r="D42" s="54"/>
      <c r="E42" s="54">
        <f t="shared" si="0"/>
        <v>860000</v>
      </c>
      <c r="F42" s="54"/>
      <c r="G42" s="54">
        <f t="shared" si="3"/>
        <v>860000</v>
      </c>
      <c r="H42" s="54"/>
      <c r="I42" s="54">
        <f t="shared" si="2"/>
        <v>860000</v>
      </c>
    </row>
    <row r="43" spans="1:10" s="25" customFormat="1" ht="63" hidden="1">
      <c r="A43" s="52" t="s">
        <v>100</v>
      </c>
      <c r="B43" s="53" t="s">
        <v>101</v>
      </c>
      <c r="C43" s="54"/>
      <c r="D43" s="54"/>
      <c r="E43" s="54">
        <f t="shared" si="0"/>
        <v>0</v>
      </c>
      <c r="F43" s="54"/>
      <c r="G43" s="54">
        <f t="shared" si="3"/>
        <v>0</v>
      </c>
      <c r="H43" s="54"/>
      <c r="I43" s="54">
        <f t="shared" si="2"/>
        <v>0</v>
      </c>
    </row>
    <row r="44" spans="1:10" ht="79.5" customHeight="1">
      <c r="A44" s="52" t="s">
        <v>103</v>
      </c>
      <c r="B44" s="53" t="s">
        <v>116</v>
      </c>
      <c r="C44" s="54">
        <v>50000000</v>
      </c>
      <c r="D44" s="54"/>
      <c r="E44" s="54">
        <f t="shared" si="0"/>
        <v>50000000</v>
      </c>
      <c r="F44" s="54"/>
      <c r="G44" s="54">
        <f t="shared" si="3"/>
        <v>50000000</v>
      </c>
      <c r="H44" s="54"/>
      <c r="I44" s="54">
        <f t="shared" si="2"/>
        <v>50000000</v>
      </c>
    </row>
    <row r="45" spans="1:10" s="25" customFormat="1" ht="79.5" customHeight="1">
      <c r="A45" s="52" t="s">
        <v>108</v>
      </c>
      <c r="B45" s="59" t="s">
        <v>117</v>
      </c>
      <c r="C45" s="54">
        <v>777000000</v>
      </c>
      <c r="D45" s="54"/>
      <c r="E45" s="54">
        <f t="shared" si="0"/>
        <v>777000000</v>
      </c>
      <c r="F45" s="54"/>
      <c r="G45" s="54">
        <f t="shared" si="3"/>
        <v>777000000</v>
      </c>
      <c r="H45" s="54"/>
      <c r="I45" s="54">
        <f t="shared" si="2"/>
        <v>777000000</v>
      </c>
    </row>
    <row r="46" spans="1:10" s="21" customFormat="1" ht="31.5">
      <c r="A46" s="26" t="s">
        <v>90</v>
      </c>
      <c r="B46" s="32" t="s">
        <v>91</v>
      </c>
      <c r="C46" s="27">
        <f>C48-C47</f>
        <v>0</v>
      </c>
      <c r="D46" s="27">
        <f>D48-D47</f>
        <v>1356496356.74</v>
      </c>
      <c r="E46" s="27">
        <f t="shared" si="0"/>
        <v>1356496356.74</v>
      </c>
      <c r="F46" s="27">
        <f>F48-F47</f>
        <v>0</v>
      </c>
      <c r="G46" s="27">
        <f t="shared" si="3"/>
        <v>1356496356.74</v>
      </c>
      <c r="H46" s="27">
        <f>H48-H47</f>
        <v>144817087</v>
      </c>
      <c r="I46" s="27">
        <f>G46+H46</f>
        <v>1501313443.74</v>
      </c>
      <c r="J46" s="63"/>
    </row>
    <row r="47" spans="1:10" s="21" customFormat="1" ht="32.25" customHeight="1">
      <c r="A47" s="24" t="s">
        <v>94</v>
      </c>
      <c r="B47" s="53" t="s">
        <v>95</v>
      </c>
      <c r="C47" s="23">
        <v>52072694748</v>
      </c>
      <c r="D47" s="23"/>
      <c r="E47" s="61">
        <f>40206386683.1+E12+E17+E31+E40</f>
        <v>53349866997.099998</v>
      </c>
      <c r="F47" s="61"/>
      <c r="G47" s="61">
        <f>40206386683.1+G12+G17+G31+G40</f>
        <v>53609866997.099998</v>
      </c>
      <c r="H47" s="61"/>
      <c r="I47" s="64">
        <f>43334563948.06+I12+I17+I31+I40</f>
        <v>57232795023.059998</v>
      </c>
    </row>
    <row r="48" spans="1:10" s="21" customFormat="1" ht="30.75" customHeight="1">
      <c r="A48" s="24" t="s">
        <v>96</v>
      </c>
      <c r="B48" s="53" t="s">
        <v>97</v>
      </c>
      <c r="C48" s="23">
        <v>52072694748</v>
      </c>
      <c r="D48" s="23">
        <f>9064307+254673369+85515327.74+995165894+65436629-53359170</f>
        <v>1356496356.74</v>
      </c>
      <c r="E48" s="61">
        <f>46113128254+E14+E19+E24+E36</f>
        <v>54706363354</v>
      </c>
      <c r="F48" s="61"/>
      <c r="G48" s="61">
        <f>46373128254+G14+G19+G24+G36</f>
        <v>54966363354</v>
      </c>
      <c r="H48" s="61">
        <f>1972428+19937082-25725030+64028568+73596648+9136000+1871391</f>
        <v>144817087</v>
      </c>
      <c r="I48" s="64">
        <f>50140873367+I14+I19+I24+I36</f>
        <v>58734108467</v>
      </c>
      <c r="J48" s="63"/>
    </row>
    <row r="49" spans="1:9" ht="15.75" hidden="1">
      <c r="A49" s="24"/>
      <c r="B49" s="31"/>
      <c r="C49" s="24">
        <v>0</v>
      </c>
      <c r="D49" s="24">
        <v>0</v>
      </c>
      <c r="E49" s="24">
        <f t="shared" si="0"/>
        <v>0</v>
      </c>
      <c r="F49" s="24">
        <v>0</v>
      </c>
      <c r="G49" s="24">
        <f>E49+F49</f>
        <v>0</v>
      </c>
      <c r="H49" s="24">
        <v>0</v>
      </c>
      <c r="I49" s="24">
        <f t="shared" si="2"/>
        <v>0</v>
      </c>
    </row>
    <row r="50" spans="1:9" ht="16.5" customHeight="1">
      <c r="A50" s="24"/>
      <c r="B50" s="30" t="s">
        <v>133</v>
      </c>
      <c r="C50" s="27">
        <f>C11+C16+C21+C31+C35+C46</f>
        <v>4131094182</v>
      </c>
      <c r="D50" s="27">
        <f>D11+D16+D21+D31+D35+D46</f>
        <v>1775647388.74</v>
      </c>
      <c r="E50" s="27">
        <f t="shared" si="0"/>
        <v>5906741570.7399998</v>
      </c>
      <c r="F50" s="27">
        <f>F11+F16+F21+F31+F35+F46</f>
        <v>260000000</v>
      </c>
      <c r="G50" s="27">
        <f>E50+F50</f>
        <v>6166741570.7399998</v>
      </c>
      <c r="H50" s="27">
        <f>H11+H16+H21+H31+H35+H46</f>
        <v>639567848</v>
      </c>
      <c r="I50" s="27">
        <f t="shared" si="2"/>
        <v>6806309418.7399998</v>
      </c>
    </row>
    <row r="51" spans="1:9" ht="15.75" hidden="1">
      <c r="B51" s="55" t="s">
        <v>139</v>
      </c>
      <c r="C51" s="56">
        <v>4131094182</v>
      </c>
      <c r="D51" s="56"/>
      <c r="E51" s="56"/>
      <c r="F51" s="56"/>
      <c r="G51" s="56"/>
      <c r="H51" s="56"/>
      <c r="I51" s="56"/>
    </row>
    <row r="52" spans="1:9" ht="12.75" hidden="1" customHeight="1">
      <c r="E52" s="58">
        <v>5839229320.8999996</v>
      </c>
      <c r="G52" s="58">
        <v>5839229320.8999996</v>
      </c>
      <c r="H52" s="58"/>
      <c r="I52" s="58"/>
    </row>
    <row r="53" spans="1:9" ht="12.75" hidden="1" customHeight="1">
      <c r="B53" s="48" t="s">
        <v>121</v>
      </c>
      <c r="D53" s="23">
        <v>65436629</v>
      </c>
      <c r="F53" s="23">
        <v>65436629</v>
      </c>
    </row>
    <row r="54" spans="1:9" ht="12.75" hidden="1" customHeight="1">
      <c r="B54" s="48" t="s">
        <v>122</v>
      </c>
      <c r="D54" s="23"/>
      <c r="F54" s="23"/>
    </row>
    <row r="55" spans="1:9" ht="12.75" hidden="1" customHeight="1">
      <c r="B55" s="48" t="s">
        <v>123</v>
      </c>
      <c r="D55" s="23">
        <v>9064307</v>
      </c>
      <c r="F55" s="23">
        <v>9064307</v>
      </c>
    </row>
    <row r="56" spans="1:9" ht="15.75" hidden="1">
      <c r="B56" s="48" t="s">
        <v>128</v>
      </c>
      <c r="C56" s="36"/>
      <c r="D56" s="23"/>
      <c r="E56" s="36"/>
      <c r="F56" s="23"/>
      <c r="G56" s="36"/>
      <c r="H56" s="36"/>
      <c r="I56" s="36"/>
    </row>
    <row r="57" spans="1:9" ht="15.75" hidden="1">
      <c r="B57" s="48" t="s">
        <v>129</v>
      </c>
      <c r="C57" s="36"/>
      <c r="D57" s="57">
        <f>1223767.2+78948000+914994127.12</f>
        <v>995165894.32000005</v>
      </c>
      <c r="E57" s="36"/>
      <c r="F57" s="57">
        <f>1223767.2+78948000+914994127.12</f>
        <v>995165894.32000005</v>
      </c>
      <c r="G57" s="36"/>
      <c r="H57" s="36"/>
      <c r="I57" s="36"/>
    </row>
    <row r="58" spans="1:9" ht="15.75" hidden="1">
      <c r="B58" s="48" t="s">
        <v>141</v>
      </c>
      <c r="D58" s="23">
        <f>85515327.74-53359170</f>
        <v>32156157.739999995</v>
      </c>
      <c r="F58" s="23">
        <f>85515327.74-53359170</f>
        <v>32156157.739999995</v>
      </c>
    </row>
    <row r="59" spans="1:9" ht="15.75" hidden="1">
      <c r="B59" s="48" t="s">
        <v>130</v>
      </c>
      <c r="D59" s="23">
        <v>254673369</v>
      </c>
      <c r="F59" s="23">
        <v>254673369</v>
      </c>
    </row>
    <row r="60" spans="1:9" ht="15.75" hidden="1">
      <c r="D60" s="23"/>
      <c r="F60" s="23"/>
    </row>
    <row r="61" spans="1:9" ht="15.75" hidden="1">
      <c r="D61" s="23"/>
      <c r="F61" s="23"/>
    </row>
    <row r="62" spans="1:9" ht="15.75" hidden="1">
      <c r="B62" s="48" t="s">
        <v>124</v>
      </c>
      <c r="D62" s="23">
        <f>SUM(D53:D60)</f>
        <v>1356496357.0599999</v>
      </c>
      <c r="F62" s="23">
        <f>SUM(F53:F60)</f>
        <v>1356496357.0599999</v>
      </c>
    </row>
    <row r="63" spans="1:9" hidden="1">
      <c r="D63" s="36">
        <f>D50-D62</f>
        <v>419151031.68000007</v>
      </c>
      <c r="F63" s="36">
        <f>F50-F62</f>
        <v>-1096496357.0599999</v>
      </c>
    </row>
    <row r="64" spans="1:9" ht="15.75" hidden="1">
      <c r="E64" s="58">
        <v>5906741570.8999996</v>
      </c>
      <c r="G64" s="58">
        <v>5906741570.8999996</v>
      </c>
      <c r="H64" s="58"/>
      <c r="I64" s="58"/>
    </row>
    <row r="65" spans="9:9" ht="15.75" hidden="1">
      <c r="I65" s="62">
        <v>-6806309419</v>
      </c>
    </row>
  </sheetData>
  <mergeCells count="7">
    <mergeCell ref="A9:B9"/>
    <mergeCell ref="A1:I1"/>
    <mergeCell ref="A2:I2"/>
    <mergeCell ref="A3:I3"/>
    <mergeCell ref="A6:I6"/>
    <mergeCell ref="A7:I7"/>
    <mergeCell ref="A8:I8"/>
  </mergeCells>
  <phoneticPr fontId="0" type="noConversion"/>
  <printOptions horizontalCentered="1"/>
  <pageMargins left="0.59055118110236227" right="0.23622047244094491" top="1.1811023622047245" bottom="0.59055118110236227" header="0.78740157480314965" footer="0.27559055118110237"/>
  <pageSetup paperSize="9" orientation="portrait" r:id="rId1"/>
  <headerFooter differentFirst="1" alignWithMargins="0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закон</vt:lpstr>
      <vt:lpstr>Лист2</vt:lpstr>
      <vt:lpstr>Лист3</vt:lpstr>
      <vt:lpstr>Лист2!Заголовки_для_печати</vt:lpstr>
      <vt:lpstr>закон!Область_печати</vt:lpstr>
      <vt:lpstr>Лист2!Область_печати</vt:lpstr>
    </vt:vector>
  </TitlesOfParts>
  <Company>Департамент Финансов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Гужов Максим Владимирович</dc:creator>
  <cp:lastModifiedBy>nikitina</cp:lastModifiedBy>
  <cp:lastPrinted>2012-05-22T13:02:59Z</cp:lastPrinted>
  <dcterms:created xsi:type="dcterms:W3CDTF">2002-10-06T09:19:10Z</dcterms:created>
  <dcterms:modified xsi:type="dcterms:W3CDTF">2012-05-22T13:03:00Z</dcterms:modified>
</cp:coreProperties>
</file>