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4430" windowHeight="1266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Лист2!$A$1:$N$43</definedName>
  </definedNames>
  <calcPr calcId="145621"/>
</workbook>
</file>

<file path=xl/calcChain.xml><?xml version="1.0" encoding="utf-8"?>
<calcChain xmlns="http://schemas.openxmlformats.org/spreadsheetml/2006/main">
  <c r="M42" i="2" l="1"/>
  <c r="M41" i="2"/>
  <c r="G43" i="2" l="1"/>
  <c r="G42" i="2"/>
  <c r="N37" i="2" l="1"/>
  <c r="M37" i="2"/>
  <c r="N36" i="2"/>
  <c r="N32" i="2" s="1"/>
  <c r="N28" i="2" s="1"/>
  <c r="M32" i="2"/>
  <c r="N29" i="2"/>
  <c r="M29" i="2"/>
  <c r="N26" i="2"/>
  <c r="M26" i="2"/>
  <c r="N25" i="2"/>
  <c r="N24" i="2" s="1"/>
  <c r="M24" i="2"/>
  <c r="M21" i="2" s="1"/>
  <c r="N22" i="2"/>
  <c r="N21" i="2" s="1"/>
  <c r="M22" i="2"/>
  <c r="N20" i="2"/>
  <c r="N19" i="2" s="1"/>
  <c r="M19" i="2"/>
  <c r="N18" i="2"/>
  <c r="N17" i="2" s="1"/>
  <c r="M17" i="2"/>
  <c r="N15" i="2"/>
  <c r="N14" i="2" s="1"/>
  <c r="M14" i="2"/>
  <c r="N13" i="2"/>
  <c r="N12" i="2"/>
  <c r="M12" i="2"/>
  <c r="M11" i="2"/>
  <c r="G37" i="2"/>
  <c r="F37" i="2"/>
  <c r="G36" i="2"/>
  <c r="G32" i="2" s="1"/>
  <c r="G28" i="2" s="1"/>
  <c r="F32" i="2"/>
  <c r="G29" i="2"/>
  <c r="F29" i="2"/>
  <c r="G26" i="2"/>
  <c r="F26" i="2"/>
  <c r="G25" i="2"/>
  <c r="G24" i="2" s="1"/>
  <c r="F24" i="2"/>
  <c r="G22" i="2"/>
  <c r="G21" i="2" s="1"/>
  <c r="F22" i="2"/>
  <c r="F21" i="2"/>
  <c r="G20" i="2"/>
  <c r="G19" i="2" s="1"/>
  <c r="F19" i="2"/>
  <c r="F16" i="2" s="1"/>
  <c r="G18" i="2"/>
  <c r="G17" i="2" s="1"/>
  <c r="F17" i="2"/>
  <c r="G15" i="2"/>
  <c r="G14" i="2" s="1"/>
  <c r="F14" i="2"/>
  <c r="G13" i="2"/>
  <c r="G12" i="2"/>
  <c r="F12" i="2"/>
  <c r="F11" i="2"/>
  <c r="M28" i="2" l="1"/>
  <c r="N42" i="2"/>
  <c r="M16" i="2"/>
  <c r="M40" i="2"/>
  <c r="M43" i="2" s="1"/>
  <c r="N41" i="2"/>
  <c r="N16" i="2"/>
  <c r="N11" i="2"/>
  <c r="F41" i="2"/>
  <c r="F28" i="2"/>
  <c r="F40" i="2"/>
  <c r="G41" i="2"/>
  <c r="G40" i="2"/>
  <c r="G16" i="2"/>
  <c r="G11" i="2"/>
  <c r="L36" i="2"/>
  <c r="E36" i="2"/>
  <c r="E32" i="2"/>
  <c r="E28" i="2" s="1"/>
  <c r="E37" i="2"/>
  <c r="D37" i="2"/>
  <c r="D32" i="2"/>
  <c r="E29" i="2"/>
  <c r="D29" i="2"/>
  <c r="E26" i="2"/>
  <c r="D26" i="2"/>
  <c r="E25" i="2"/>
  <c r="E24" i="2" s="1"/>
  <c r="D24" i="2"/>
  <c r="E22" i="2"/>
  <c r="E21" i="2" s="1"/>
  <c r="D22" i="2"/>
  <c r="D21" i="2" s="1"/>
  <c r="E20" i="2"/>
  <c r="E19" i="2" s="1"/>
  <c r="E16" i="2" s="1"/>
  <c r="D19" i="2"/>
  <c r="D16" i="2" s="1"/>
  <c r="E18" i="2"/>
  <c r="E17" i="2"/>
  <c r="E41" i="2"/>
  <c r="D17" i="2"/>
  <c r="E15" i="2"/>
  <c r="E14" i="2"/>
  <c r="E42" i="2" s="1"/>
  <c r="E40" i="2" s="1"/>
  <c r="D14" i="2"/>
  <c r="D42" i="2" s="1"/>
  <c r="E13" i="2"/>
  <c r="E12" i="2"/>
  <c r="E11" i="2" s="1"/>
  <c r="D12" i="2"/>
  <c r="D11" i="2" s="1"/>
  <c r="L37" i="2"/>
  <c r="K37" i="2"/>
  <c r="L32" i="2"/>
  <c r="L28" i="2" s="1"/>
  <c r="K32" i="2"/>
  <c r="L29" i="2"/>
  <c r="K29" i="2"/>
  <c r="K28" i="2" s="1"/>
  <c r="L26" i="2"/>
  <c r="K26" i="2"/>
  <c r="K24" i="2"/>
  <c r="L22" i="2"/>
  <c r="K22" i="2"/>
  <c r="K21" i="2" s="1"/>
  <c r="K19" i="2"/>
  <c r="K17" i="2"/>
  <c r="K16" i="2" s="1"/>
  <c r="K14" i="2"/>
  <c r="K42" i="2" s="1"/>
  <c r="L13" i="2"/>
  <c r="L12" i="2" s="1"/>
  <c r="K12" i="2"/>
  <c r="K11" i="2"/>
  <c r="D28" i="2"/>
  <c r="C41" i="2"/>
  <c r="J13" i="2"/>
  <c r="J12" i="2"/>
  <c r="J15" i="2"/>
  <c r="L15" i="2" s="1"/>
  <c r="L14" i="2" s="1"/>
  <c r="J18" i="2"/>
  <c r="L18" i="2" s="1"/>
  <c r="L17" i="2" s="1"/>
  <c r="J20" i="2"/>
  <c r="L20" i="2" s="1"/>
  <c r="L19" i="2" s="1"/>
  <c r="J19" i="2"/>
  <c r="J25" i="2"/>
  <c r="I37" i="2"/>
  <c r="I32" i="2"/>
  <c r="I28" i="2" s="1"/>
  <c r="I29" i="2"/>
  <c r="I26" i="2"/>
  <c r="I24" i="2"/>
  <c r="I22" i="2"/>
  <c r="I21" i="2" s="1"/>
  <c r="I19" i="2"/>
  <c r="I17" i="2"/>
  <c r="I14" i="2"/>
  <c r="I11" i="2" s="1"/>
  <c r="I12" i="2"/>
  <c r="J37" i="2"/>
  <c r="J32" i="2"/>
  <c r="J28" i="2" s="1"/>
  <c r="J29" i="2"/>
  <c r="J26" i="2"/>
  <c r="J22" i="2"/>
  <c r="J17" i="2"/>
  <c r="J41" i="2"/>
  <c r="J24" i="2"/>
  <c r="L25" i="2"/>
  <c r="L24" i="2" s="1"/>
  <c r="L21" i="2" s="1"/>
  <c r="J16" i="2"/>
  <c r="J21" i="2"/>
  <c r="I16" i="2"/>
  <c r="C17" i="2"/>
  <c r="C12" i="2"/>
  <c r="H37" i="2"/>
  <c r="C37" i="2"/>
  <c r="C29" i="2"/>
  <c r="H32" i="2"/>
  <c r="C32" i="2"/>
  <c r="C28" i="2"/>
  <c r="H29" i="2"/>
  <c r="H28" i="2" s="1"/>
  <c r="H26" i="2"/>
  <c r="C26" i="2"/>
  <c r="H24" i="2"/>
  <c r="C24" i="2"/>
  <c r="C21" i="2" s="1"/>
  <c r="H22" i="2"/>
  <c r="H21" i="2" s="1"/>
  <c r="C22" i="2"/>
  <c r="H19" i="2"/>
  <c r="C19" i="2"/>
  <c r="C42" i="2" s="1"/>
  <c r="C40" i="2" s="1"/>
  <c r="H17" i="2"/>
  <c r="H16" i="2" s="1"/>
  <c r="H14" i="2"/>
  <c r="H42" i="2" s="1"/>
  <c r="H40" i="2" s="1"/>
  <c r="C14" i="2"/>
  <c r="H12" i="2"/>
  <c r="H41" i="2" s="1"/>
  <c r="C34" i="1"/>
  <c r="C32" i="1" s="1"/>
  <c r="C38" i="1"/>
  <c r="C40" i="1"/>
  <c r="C30" i="1"/>
  <c r="C29" i="1" s="1"/>
  <c r="C13" i="1"/>
  <c r="C15" i="1"/>
  <c r="C12" i="1"/>
  <c r="C18" i="1"/>
  <c r="C17" i="1" s="1"/>
  <c r="C53" i="1" s="1"/>
  <c r="C21" i="1"/>
  <c r="C49" i="1"/>
  <c r="C42" i="1"/>
  <c r="C36" i="1"/>
  <c r="C45" i="1"/>
  <c r="C47" i="1"/>
  <c r="C44" i="1"/>
  <c r="C11" i="2"/>
  <c r="N40" i="2" l="1"/>
  <c r="N43" i="2"/>
  <c r="F43" i="2"/>
  <c r="L16" i="2"/>
  <c r="L11" i="2"/>
  <c r="L43" i="2" s="1"/>
  <c r="L41" i="2"/>
  <c r="E43" i="2"/>
  <c r="L42" i="2"/>
  <c r="L40" i="2" s="1"/>
  <c r="C43" i="2"/>
  <c r="K41" i="2"/>
  <c r="K40" i="2" s="1"/>
  <c r="K43" i="2" s="1"/>
  <c r="I41" i="2"/>
  <c r="I42" i="2"/>
  <c r="I40" i="2" s="1"/>
  <c r="I43" i="2" s="1"/>
  <c r="D41" i="2"/>
  <c r="D40" i="2" s="1"/>
  <c r="D43" i="2" s="1"/>
  <c r="H11" i="2"/>
  <c r="H43" i="2" s="1"/>
  <c r="J14" i="2"/>
  <c r="J42" i="2" l="1"/>
  <c r="J40" i="2" s="1"/>
  <c r="J11" i="2"/>
  <c r="J43" i="2" s="1"/>
</calcChain>
</file>

<file path=xl/sharedStrings.xml><?xml version="1.0" encoding="utf-8"?>
<sst xmlns="http://schemas.openxmlformats.org/spreadsheetml/2006/main" count="178" uniqueCount="147">
  <si>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</si>
  <si>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</si>
  <si>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</si>
  <si>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</si>
  <si>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</si>
  <si>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</si>
  <si>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</si>
  <si>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</si>
  <si>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</si>
  <si>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</si>
  <si>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</si>
  <si>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</si>
  <si>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</si>
  <si>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</si>
  <si>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</si>
  <si>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</si>
  <si>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</si>
  <si>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</si>
  <si>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</si>
  <si>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</si>
  <si>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</si>
  <si>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</si>
  <si>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</si>
  <si>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</si>
  <si>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</si>
  <si>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</si>
  <si>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</si>
  <si>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</si>
  <si>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</si>
  <si>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</si>
  <si>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</si>
  <si>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</si>
  <si>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</si>
  <si>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</si>
  <si>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</si>
  <si>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</si>
  <si>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</si>
  <si>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</si>
  <si>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</si>
  <si>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</si>
  <si>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</si>
  <si>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</si>
  <si>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</si>
  <si>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</si>
  <si>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</si>
  <si>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</si>
  <si>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</si>
  <si>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</si>
  <si>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</si>
  <si>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</si>
  <si>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</si>
  <si>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</si>
  <si>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</si>
  <si>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</si>
  <si>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</si>
  <si>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</si>
  <si>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</si>
  <si>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</si>
  <si>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</si>
  <si>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</si>
  <si>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</si>
  <si>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</si>
  <si>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</si>
  <si>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</si>
  <si>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</si>
  <si>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</si>
  <si>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</si>
  <si>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</si>
  <si>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</si>
  <si>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</si>
  <si>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</si>
  <si>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</si>
  <si>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</si>
  <si>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</si>
  <si>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</si>
  <si>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</si>
  <si>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</si>
  <si>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</si>
  <si>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</si>
  <si>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</si>
  <si>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</si>
  <si>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</si>
  <si>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</si>
  <si>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</si>
  <si>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</si>
  <si>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</si>
  <si>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</si>
  <si>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</si>
  <si>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</si>
  <si>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</si>
  <si>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</si>
  <si>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</si>
  <si>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</si>
  <si>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</si>
  <si>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</si>
  <si>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</si>
  <si>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</si>
  <si>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</si>
  <si>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</si>
  <si>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</si>
  <si>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</si>
  <si>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</si>
  <si>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</si>
  <si>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</si>
  <si>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</si>
  <si>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</si>
  <si>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</si>
  <si>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</si>
  <si>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</si>
  <si>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</si>
  <si>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</si>
  <si>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</si>
  <si>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</si>
  <si>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</si>
  <si>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</si>
  <si>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</si>
  <si>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</si>
  <si>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</si>
  <si>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</si>
  <si>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</si>
  <si>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</si>
  <si>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</si>
  <si>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</si>
  <si>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</si>
  <si>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</si>
  <si>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</si>
  <si>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</si>
  <si>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</si>
  <si>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</si>
  <si>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</si>
  <si>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 xml:space="preserve">на плановый период 2016 и 2017 годов </t>
  </si>
  <si>
    <t>2016 год
( руб.)</t>
  </si>
  <si>
    <t>2017 год
( руб.)</t>
  </si>
  <si>
    <t>Средства от продажи акций и иных форм участия в капитале, находящихся в собственности субъекта Российской Федерации</t>
  </si>
  <si>
    <t>906 01 06 10 00 00 0000 000</t>
  </si>
  <si>
    <t>Операции по управлению остатками средств на единых счетах бюджетов</t>
  </si>
  <si>
    <t>906 01 06 10 01 02 0000 510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</si>
  <si>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</si>
  <si>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</si>
  <si>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</si>
  <si>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поправки 2017</t>
  </si>
  <si>
    <t>Уточнение март 2016</t>
  </si>
  <si>
    <t>Уточнение март 2017</t>
  </si>
  <si>
    <t>Уточнение май 2017</t>
  </si>
  <si>
    <t>Уточнение май 2016</t>
  </si>
  <si>
    <t>Приложение 12</t>
  </si>
  <si>
    <t>от 08.07.2015 № 53-з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</si>
</sst>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/>
    <xf numFmtId="3" fontId="5" fillId="3" borderId="1" xfId="0" applyNumberFormat="1" applyFont="1" applyFill="1" applyBorder="1"/>
    <xf numFmtId="3" fontId="3" fillId="2" borderId="0" xfId="0" applyNumberFormat="1" applyFont="1" applyFill="1" applyBorder="1"/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3" fontId="3" fillId="4" borderId="1" xfId="0" applyNumberFormat="1" applyFont="1" applyFill="1" applyBorder="1"/>
    <xf numFmtId="3" fontId="4" fillId="4" borderId="1" xfId="0" applyNumberFormat="1" applyFont="1" applyFill="1" applyBorder="1"/>
    <xf numFmtId="0" fontId="3" fillId="0" borderId="0" xfId="0" applyFont="1" applyAlignment="1">
      <alignment horizontal="right"/>
    </xf>
    <xf numFmtId="3" fontId="4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7" t="s">
        <v>70</v>
      </c>
      <c r="B2" s="57"/>
      <c r="C2" s="57"/>
    </row>
    <row r="3" spans="1:3" ht="15.75" x14ac:dyDescent="0.25">
      <c r="A3" s="57" t="s">
        <v>62</v>
      </c>
      <c r="B3" s="57"/>
      <c r="C3" s="57"/>
    </row>
    <row r="4" spans="1:3" ht="15.75" x14ac:dyDescent="0.25">
      <c r="A4" s="57" t="s">
        <v>63</v>
      </c>
      <c r="B4" s="57"/>
      <c r="C4" s="57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6" t="s">
        <v>21</v>
      </c>
      <c r="B7" s="56"/>
      <c r="C7" s="56"/>
    </row>
    <row r="8" spans="1:3" ht="18.75" x14ac:dyDescent="0.3">
      <c r="A8" s="56" t="s">
        <v>67</v>
      </c>
      <c r="B8" s="56"/>
      <c r="C8" s="56"/>
    </row>
    <row r="9" spans="1:3" ht="18.75" x14ac:dyDescent="0.3">
      <c r="A9" s="56" t="s">
        <v>69</v>
      </c>
      <c r="B9" s="56"/>
      <c r="C9" s="56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view="pageBreakPreview" zoomScale="90" zoomScaleNormal="100" zoomScaleSheetLayoutView="90" workbookViewId="0">
      <selection activeCell="A3" sqref="A3:N3"/>
    </sheetView>
  </sheetViews>
  <sheetFormatPr defaultRowHeight="12.75" x14ac:dyDescent="0.2"/>
  <cols>
    <col min="1" max="1" width="27.85546875" style="2" customWidth="1"/>
    <col min="2" max="2" width="52.28515625" style="2" customWidth="1"/>
    <col min="3" max="4" width="15.140625" style="25" hidden="1" customWidth="1"/>
    <col min="5" max="5" width="15.42578125" style="25" hidden="1" customWidth="1"/>
    <col min="6" max="6" width="15.28515625" style="25" hidden="1" customWidth="1"/>
    <col min="7" max="7" width="15.42578125" style="25" customWidth="1"/>
    <col min="8" max="12" width="15.42578125" style="25" hidden="1" customWidth="1"/>
    <col min="13" max="13" width="15.28515625" style="25" hidden="1" customWidth="1"/>
    <col min="14" max="14" width="15.42578125" style="25" customWidth="1"/>
    <col min="15" max="16384" width="9.140625" style="2"/>
  </cols>
  <sheetData>
    <row r="1" spans="1:14" ht="15.75" x14ac:dyDescent="0.25">
      <c r="A1" s="57" t="s">
        <v>145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5.75" x14ac:dyDescent="0.25">
      <c r="A2" s="57" t="s">
        <v>62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5.75" x14ac:dyDescent="0.25">
      <c r="A3" s="57" t="s">
        <v>146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</row>
    <row r="4" spans="1:14" ht="15.75" x14ac:dyDescent="0.25">
      <c r="A4" s="50"/>
      <c r="B4" s="39"/>
      <c r="C4" s="39"/>
      <c r="D4" s="39"/>
      <c r="E4" s="39"/>
      <c r="F4" s="54"/>
      <c r="G4" s="54"/>
      <c r="H4" s="39"/>
      <c r="I4" s="39"/>
      <c r="J4" s="39"/>
      <c r="K4" s="39"/>
      <c r="L4" s="39"/>
      <c r="M4" s="54"/>
      <c r="N4" s="54"/>
    </row>
    <row r="5" spans="1:14" x14ac:dyDescent="0.2">
      <c r="A5" s="1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18.75" x14ac:dyDescent="0.3">
      <c r="A6" s="56" t="s">
        <v>21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ht="18" customHeight="1" x14ac:dyDescent="0.3">
      <c r="A7" s="56" t="s">
        <v>114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</row>
    <row r="8" spans="1:14" ht="18.75" x14ac:dyDescent="0.3">
      <c r="A8" s="56" t="s">
        <v>130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</row>
    <row r="9" spans="1:14" ht="18.75" x14ac:dyDescent="0.3">
      <c r="A9" s="58"/>
      <c r="B9" s="58"/>
    </row>
    <row r="10" spans="1:14" ht="39" customHeight="1" x14ac:dyDescent="0.2">
      <c r="A10" s="32" t="s">
        <v>5</v>
      </c>
      <c r="B10" s="32" t="s">
        <v>20</v>
      </c>
      <c r="C10" s="22" t="s">
        <v>131</v>
      </c>
      <c r="D10" s="22" t="s">
        <v>141</v>
      </c>
      <c r="E10" s="22" t="s">
        <v>131</v>
      </c>
      <c r="F10" s="22" t="s">
        <v>144</v>
      </c>
      <c r="G10" s="22" t="s">
        <v>131</v>
      </c>
      <c r="H10" s="22" t="s">
        <v>132</v>
      </c>
      <c r="I10" s="22" t="s">
        <v>140</v>
      </c>
      <c r="J10" s="22" t="s">
        <v>132</v>
      </c>
      <c r="K10" s="22" t="s">
        <v>142</v>
      </c>
      <c r="L10" s="22" t="s">
        <v>132</v>
      </c>
      <c r="M10" s="22" t="s">
        <v>143</v>
      </c>
      <c r="N10" s="22" t="s">
        <v>132</v>
      </c>
    </row>
    <row r="11" spans="1:14" ht="47.25" x14ac:dyDescent="0.25">
      <c r="A11" s="26" t="s">
        <v>22</v>
      </c>
      <c r="B11" s="29" t="s">
        <v>71</v>
      </c>
      <c r="C11" s="27">
        <f t="shared" ref="C11:L11" si="0">C12-C14</f>
        <v>900000000</v>
      </c>
      <c r="D11" s="27">
        <f t="shared" si="0"/>
        <v>0</v>
      </c>
      <c r="E11" s="27">
        <f t="shared" si="0"/>
        <v>900000000</v>
      </c>
      <c r="F11" s="27">
        <f t="shared" ref="F11:G11" si="1">F12-F14</f>
        <v>0</v>
      </c>
      <c r="G11" s="27">
        <f t="shared" si="1"/>
        <v>900000000</v>
      </c>
      <c r="H11" s="27">
        <f t="shared" si="0"/>
        <v>1750000000</v>
      </c>
      <c r="I11" s="27">
        <f t="shared" si="0"/>
        <v>0</v>
      </c>
      <c r="J11" s="27">
        <f t="shared" si="0"/>
        <v>1750000000</v>
      </c>
      <c r="K11" s="27">
        <f t="shared" si="0"/>
        <v>0</v>
      </c>
      <c r="L11" s="27">
        <f t="shared" si="0"/>
        <v>1750000000</v>
      </c>
      <c r="M11" s="27">
        <f t="shared" ref="M11:N11" si="2">M12-M14</f>
        <v>0</v>
      </c>
      <c r="N11" s="27">
        <f t="shared" si="2"/>
        <v>1750000000</v>
      </c>
    </row>
    <row r="12" spans="1:14" ht="48" customHeight="1" x14ac:dyDescent="0.25">
      <c r="A12" s="26" t="s">
        <v>23</v>
      </c>
      <c r="B12" s="29" t="s">
        <v>72</v>
      </c>
      <c r="C12" s="27">
        <f t="shared" ref="C12:N12" si="3">C13</f>
        <v>5000000000</v>
      </c>
      <c r="D12" s="27">
        <f t="shared" si="3"/>
        <v>0</v>
      </c>
      <c r="E12" s="27">
        <f t="shared" si="3"/>
        <v>5000000000</v>
      </c>
      <c r="F12" s="27">
        <f t="shared" si="3"/>
        <v>0</v>
      </c>
      <c r="G12" s="27">
        <f t="shared" si="3"/>
        <v>5000000000</v>
      </c>
      <c r="H12" s="27">
        <f t="shared" si="3"/>
        <v>5000000000</v>
      </c>
      <c r="I12" s="27">
        <f t="shared" si="3"/>
        <v>0</v>
      </c>
      <c r="J12" s="27">
        <f t="shared" si="3"/>
        <v>5000000000</v>
      </c>
      <c r="K12" s="27">
        <f t="shared" si="3"/>
        <v>0</v>
      </c>
      <c r="L12" s="27">
        <f t="shared" si="3"/>
        <v>5000000000</v>
      </c>
      <c r="M12" s="27">
        <f t="shared" si="3"/>
        <v>0</v>
      </c>
      <c r="N12" s="27">
        <f t="shared" si="3"/>
        <v>5000000000</v>
      </c>
    </row>
    <row r="13" spans="1:14" ht="63.75" customHeight="1" x14ac:dyDescent="0.25">
      <c r="A13" s="24" t="s">
        <v>7</v>
      </c>
      <c r="B13" s="30" t="s">
        <v>115</v>
      </c>
      <c r="C13" s="23">
        <v>5000000000</v>
      </c>
      <c r="D13" s="23"/>
      <c r="E13" s="23">
        <f>C13+D13</f>
        <v>5000000000</v>
      </c>
      <c r="F13" s="23"/>
      <c r="G13" s="23">
        <f>E13+F13</f>
        <v>5000000000</v>
      </c>
      <c r="H13" s="23">
        <v>5000000000</v>
      </c>
      <c r="I13" s="23"/>
      <c r="J13" s="23">
        <f>H13+I13</f>
        <v>5000000000</v>
      </c>
      <c r="K13" s="23"/>
      <c r="L13" s="23">
        <f>J13+K13</f>
        <v>5000000000</v>
      </c>
      <c r="M13" s="23"/>
      <c r="N13" s="23">
        <f>L13+M13</f>
        <v>5000000000</v>
      </c>
    </row>
    <row r="14" spans="1:14" ht="50.25" customHeight="1" x14ac:dyDescent="0.25">
      <c r="A14" s="26" t="s">
        <v>24</v>
      </c>
      <c r="B14" s="29" t="s">
        <v>96</v>
      </c>
      <c r="C14" s="27">
        <f t="shared" ref="C14:N14" si="4">C15</f>
        <v>4100000000</v>
      </c>
      <c r="D14" s="27">
        <f t="shared" si="4"/>
        <v>0</v>
      </c>
      <c r="E14" s="27">
        <f t="shared" si="4"/>
        <v>4100000000</v>
      </c>
      <c r="F14" s="27">
        <f t="shared" si="4"/>
        <v>0</v>
      </c>
      <c r="G14" s="27">
        <f t="shared" si="4"/>
        <v>4100000000</v>
      </c>
      <c r="H14" s="27">
        <f t="shared" si="4"/>
        <v>3250000000</v>
      </c>
      <c r="I14" s="27">
        <f t="shared" si="4"/>
        <v>0</v>
      </c>
      <c r="J14" s="27">
        <f t="shared" si="4"/>
        <v>3250000000</v>
      </c>
      <c r="K14" s="27">
        <f t="shared" si="4"/>
        <v>0</v>
      </c>
      <c r="L14" s="27">
        <f t="shared" si="4"/>
        <v>3250000000</v>
      </c>
      <c r="M14" s="27">
        <f t="shared" si="4"/>
        <v>0</v>
      </c>
      <c r="N14" s="27">
        <f t="shared" si="4"/>
        <v>3250000000</v>
      </c>
    </row>
    <row r="15" spans="1:14" ht="49.5" customHeight="1" x14ac:dyDescent="0.25">
      <c r="A15" s="24" t="s">
        <v>8</v>
      </c>
      <c r="B15" s="51" t="s">
        <v>116</v>
      </c>
      <c r="C15" s="23">
        <v>4100000000</v>
      </c>
      <c r="D15" s="23"/>
      <c r="E15" s="23">
        <f>C15+D15</f>
        <v>4100000000</v>
      </c>
      <c r="F15" s="23"/>
      <c r="G15" s="23">
        <f>E15+F15</f>
        <v>4100000000</v>
      </c>
      <c r="H15" s="23">
        <v>3250000000</v>
      </c>
      <c r="I15" s="23"/>
      <c r="J15" s="23">
        <f>H15+I15</f>
        <v>3250000000</v>
      </c>
      <c r="K15" s="23"/>
      <c r="L15" s="23">
        <f>J15+K15</f>
        <v>3250000000</v>
      </c>
      <c r="M15" s="23"/>
      <c r="N15" s="23">
        <f>L15+M15</f>
        <v>3250000000</v>
      </c>
    </row>
    <row r="16" spans="1:14" ht="31.5" x14ac:dyDescent="0.25">
      <c r="A16" s="26" t="s">
        <v>73</v>
      </c>
      <c r="B16" s="29" t="s">
        <v>74</v>
      </c>
      <c r="C16" s="27">
        <v>-300000000</v>
      </c>
      <c r="D16" s="27">
        <f t="shared" ref="D16:L16" si="5">D17-D19</f>
        <v>-4868003284</v>
      </c>
      <c r="E16" s="27">
        <f t="shared" si="5"/>
        <v>-5168003284</v>
      </c>
      <c r="F16" s="27">
        <f t="shared" ref="F16:G16" si="6">F17-F19</f>
        <v>0</v>
      </c>
      <c r="G16" s="27">
        <f t="shared" si="6"/>
        <v>-5168003284</v>
      </c>
      <c r="H16" s="27">
        <f t="shared" si="5"/>
        <v>-492246000</v>
      </c>
      <c r="I16" s="27">
        <f t="shared" si="5"/>
        <v>1171314000</v>
      </c>
      <c r="J16" s="27">
        <f t="shared" si="5"/>
        <v>679068000</v>
      </c>
      <c r="K16" s="27">
        <f t="shared" si="5"/>
        <v>-1095205751</v>
      </c>
      <c r="L16" s="27">
        <f t="shared" si="5"/>
        <v>-416137751</v>
      </c>
      <c r="M16" s="27">
        <f t="shared" ref="M16:N16" si="7">M17-M19</f>
        <v>1886075000</v>
      </c>
      <c r="N16" s="27">
        <f t="shared" si="7"/>
        <v>1469937249</v>
      </c>
    </row>
    <row r="17" spans="1:14" ht="31.5" x14ac:dyDescent="0.25">
      <c r="A17" s="26" t="s">
        <v>75</v>
      </c>
      <c r="B17" s="29" t="s">
        <v>76</v>
      </c>
      <c r="C17" s="27">
        <f t="shared" ref="C17:N17" si="8">C18</f>
        <v>4435000000</v>
      </c>
      <c r="D17" s="27">
        <f t="shared" si="8"/>
        <v>-3868003284</v>
      </c>
      <c r="E17" s="27">
        <f t="shared" si="8"/>
        <v>566996716</v>
      </c>
      <c r="F17" s="27">
        <f t="shared" si="8"/>
        <v>0</v>
      </c>
      <c r="G17" s="27">
        <f t="shared" si="8"/>
        <v>566996716</v>
      </c>
      <c r="H17" s="27">
        <f t="shared" si="8"/>
        <v>4387754000</v>
      </c>
      <c r="I17" s="27">
        <f t="shared" si="8"/>
        <v>1171314000</v>
      </c>
      <c r="J17" s="27">
        <f t="shared" si="8"/>
        <v>5559068000</v>
      </c>
      <c r="K17" s="27">
        <f t="shared" si="8"/>
        <v>-95205751</v>
      </c>
      <c r="L17" s="27">
        <f t="shared" si="8"/>
        <v>5463862249</v>
      </c>
      <c r="M17" s="27">
        <f t="shared" si="8"/>
        <v>1886075000</v>
      </c>
      <c r="N17" s="27">
        <f t="shared" si="8"/>
        <v>7349937249</v>
      </c>
    </row>
    <row r="18" spans="1:14" ht="47.25" x14ac:dyDescent="0.25">
      <c r="A18" s="24" t="s">
        <v>77</v>
      </c>
      <c r="B18" s="28" t="s">
        <v>117</v>
      </c>
      <c r="C18" s="23">
        <v>4435000000</v>
      </c>
      <c r="D18" s="23">
        <v>-3868003284</v>
      </c>
      <c r="E18" s="23">
        <f>C18+D18</f>
        <v>566996716</v>
      </c>
      <c r="F18" s="23"/>
      <c r="G18" s="23">
        <f>E18+F18</f>
        <v>566996716</v>
      </c>
      <c r="H18" s="23">
        <v>4387754000</v>
      </c>
      <c r="I18" s="23">
        <v>1171314000</v>
      </c>
      <c r="J18" s="23">
        <f>H18+I18</f>
        <v>5559068000</v>
      </c>
      <c r="K18" s="23">
        <v>-95205751</v>
      </c>
      <c r="L18" s="23">
        <f>J18+K18</f>
        <v>5463862249</v>
      </c>
      <c r="M18" s="23">
        <v>1886075000</v>
      </c>
      <c r="N18" s="23">
        <f>L18+M18</f>
        <v>7349937249</v>
      </c>
    </row>
    <row r="19" spans="1:14" ht="48.75" customHeight="1" x14ac:dyDescent="0.25">
      <c r="A19" s="26" t="s">
        <v>78</v>
      </c>
      <c r="B19" s="31" t="s">
        <v>79</v>
      </c>
      <c r="C19" s="27">
        <f t="shared" ref="C19:N19" si="9">C20</f>
        <v>4735000000</v>
      </c>
      <c r="D19" s="27">
        <f t="shared" si="9"/>
        <v>1000000000</v>
      </c>
      <c r="E19" s="27">
        <f t="shared" si="9"/>
        <v>5735000000</v>
      </c>
      <c r="F19" s="27">
        <f t="shared" si="9"/>
        <v>0</v>
      </c>
      <c r="G19" s="27">
        <f t="shared" si="9"/>
        <v>5735000000</v>
      </c>
      <c r="H19" s="27">
        <f t="shared" si="9"/>
        <v>4880000000</v>
      </c>
      <c r="I19" s="27">
        <f t="shared" si="9"/>
        <v>0</v>
      </c>
      <c r="J19" s="27">
        <f t="shared" si="9"/>
        <v>4880000000</v>
      </c>
      <c r="K19" s="27">
        <f t="shared" si="9"/>
        <v>1000000000</v>
      </c>
      <c r="L19" s="27">
        <f t="shared" si="9"/>
        <v>5880000000</v>
      </c>
      <c r="M19" s="27">
        <f t="shared" si="9"/>
        <v>0</v>
      </c>
      <c r="N19" s="27">
        <f t="shared" si="9"/>
        <v>5880000000</v>
      </c>
    </row>
    <row r="20" spans="1:14" ht="47.25" x14ac:dyDescent="0.25">
      <c r="A20" s="24" t="s">
        <v>80</v>
      </c>
      <c r="B20" s="30" t="s">
        <v>118</v>
      </c>
      <c r="C20" s="23">
        <v>4735000000</v>
      </c>
      <c r="D20" s="23">
        <v>1000000000</v>
      </c>
      <c r="E20" s="23">
        <f>C20+D20</f>
        <v>5735000000</v>
      </c>
      <c r="F20" s="23"/>
      <c r="G20" s="23">
        <f>E20+F20</f>
        <v>5735000000</v>
      </c>
      <c r="H20" s="23">
        <v>4880000000</v>
      </c>
      <c r="I20" s="23"/>
      <c r="J20" s="23">
        <f>H20+I20</f>
        <v>4880000000</v>
      </c>
      <c r="K20" s="23">
        <v>1000000000</v>
      </c>
      <c r="L20" s="23">
        <f>J20+K20</f>
        <v>5880000000</v>
      </c>
      <c r="M20" s="23"/>
      <c r="N20" s="23">
        <f>L20+M20</f>
        <v>5880000000</v>
      </c>
    </row>
    <row r="21" spans="1:14" ht="31.5" x14ac:dyDescent="0.25">
      <c r="A21" s="26" t="s">
        <v>81</v>
      </c>
      <c r="B21" s="29" t="s">
        <v>99</v>
      </c>
      <c r="C21" s="27">
        <f t="shared" ref="C21:L21" si="10">C22-C24</f>
        <v>-600000000</v>
      </c>
      <c r="D21" s="27">
        <f t="shared" si="10"/>
        <v>0</v>
      </c>
      <c r="E21" s="27">
        <f t="shared" si="10"/>
        <v>-600000000</v>
      </c>
      <c r="F21" s="27">
        <f t="shared" ref="F21:G21" si="11">F22-F24</f>
        <v>0</v>
      </c>
      <c r="G21" s="27">
        <f t="shared" si="11"/>
        <v>-600000000</v>
      </c>
      <c r="H21" s="27">
        <f t="shared" si="10"/>
        <v>-1257754000</v>
      </c>
      <c r="I21" s="27">
        <f t="shared" si="10"/>
        <v>-1171314000</v>
      </c>
      <c r="J21" s="27">
        <f t="shared" si="10"/>
        <v>-2429068000</v>
      </c>
      <c r="K21" s="27">
        <f t="shared" si="10"/>
        <v>0</v>
      </c>
      <c r="L21" s="27">
        <f t="shared" si="10"/>
        <v>-2429068000</v>
      </c>
      <c r="M21" s="27">
        <f t="shared" ref="M21:N21" si="12">M22-M24</f>
        <v>-1886075000</v>
      </c>
      <c r="N21" s="27">
        <f t="shared" si="12"/>
        <v>-4315143000</v>
      </c>
    </row>
    <row r="22" spans="1:14" ht="47.25" hidden="1" x14ac:dyDescent="0.25">
      <c r="A22" s="26" t="s">
        <v>119</v>
      </c>
      <c r="B22" s="29" t="s">
        <v>100</v>
      </c>
      <c r="C22" s="27">
        <f t="shared" ref="C22:N22" si="13">C23</f>
        <v>0</v>
      </c>
      <c r="D22" s="27">
        <f t="shared" si="13"/>
        <v>0</v>
      </c>
      <c r="E22" s="27">
        <f t="shared" si="13"/>
        <v>0</v>
      </c>
      <c r="F22" s="27">
        <f t="shared" si="13"/>
        <v>0</v>
      </c>
      <c r="G22" s="27">
        <f t="shared" si="13"/>
        <v>0</v>
      </c>
      <c r="H22" s="27">
        <f t="shared" si="13"/>
        <v>0</v>
      </c>
      <c r="I22" s="27">
        <f t="shared" si="13"/>
        <v>0</v>
      </c>
      <c r="J22" s="27">
        <f t="shared" si="13"/>
        <v>0</v>
      </c>
      <c r="K22" s="27">
        <f t="shared" si="13"/>
        <v>0</v>
      </c>
      <c r="L22" s="27">
        <f t="shared" si="13"/>
        <v>0</v>
      </c>
      <c r="M22" s="27">
        <f t="shared" si="13"/>
        <v>0</v>
      </c>
      <c r="N22" s="27">
        <f t="shared" si="13"/>
        <v>0</v>
      </c>
    </row>
    <row r="23" spans="1:14" ht="63" hidden="1" x14ac:dyDescent="0.25">
      <c r="A23" s="24" t="s">
        <v>120</v>
      </c>
      <c r="B23" s="30" t="s">
        <v>121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</row>
    <row r="24" spans="1:14" ht="53.25" customHeight="1" x14ac:dyDescent="0.25">
      <c r="A24" s="26" t="s">
        <v>122</v>
      </c>
      <c r="B24" s="37" t="s">
        <v>82</v>
      </c>
      <c r="C24" s="27">
        <f t="shared" ref="C24:N24" si="14">C25</f>
        <v>600000000</v>
      </c>
      <c r="D24" s="27">
        <f t="shared" si="14"/>
        <v>0</v>
      </c>
      <c r="E24" s="27">
        <f t="shared" si="14"/>
        <v>600000000</v>
      </c>
      <c r="F24" s="27">
        <f t="shared" si="14"/>
        <v>0</v>
      </c>
      <c r="G24" s="27">
        <f t="shared" si="14"/>
        <v>600000000</v>
      </c>
      <c r="H24" s="27">
        <f t="shared" si="14"/>
        <v>1257754000</v>
      </c>
      <c r="I24" s="27">
        <f t="shared" si="14"/>
        <v>1171314000</v>
      </c>
      <c r="J24" s="27">
        <f t="shared" si="14"/>
        <v>2429068000</v>
      </c>
      <c r="K24" s="27">
        <f t="shared" si="14"/>
        <v>0</v>
      </c>
      <c r="L24" s="27">
        <f t="shared" si="14"/>
        <v>2429068000</v>
      </c>
      <c r="M24" s="27">
        <f t="shared" si="14"/>
        <v>1886075000</v>
      </c>
      <c r="N24" s="27">
        <f t="shared" si="14"/>
        <v>4315143000</v>
      </c>
    </row>
    <row r="25" spans="1:14" ht="63" x14ac:dyDescent="0.25">
      <c r="A25" s="24" t="s">
        <v>123</v>
      </c>
      <c r="B25" s="28" t="s">
        <v>124</v>
      </c>
      <c r="C25" s="23">
        <v>600000000</v>
      </c>
      <c r="D25" s="23"/>
      <c r="E25" s="23">
        <f>C25+D25</f>
        <v>600000000</v>
      </c>
      <c r="F25" s="23"/>
      <c r="G25" s="23">
        <f>E25+F25</f>
        <v>600000000</v>
      </c>
      <c r="H25" s="23">
        <v>1257754000</v>
      </c>
      <c r="I25" s="23">
        <v>1171314000</v>
      </c>
      <c r="J25" s="23">
        <f>H25+I25</f>
        <v>2429068000</v>
      </c>
      <c r="K25" s="23"/>
      <c r="L25" s="23">
        <f>J25+K25</f>
        <v>2429068000</v>
      </c>
      <c r="M25" s="23">
        <v>1886075000</v>
      </c>
      <c r="N25" s="23">
        <f>L25+M25</f>
        <v>4315143000</v>
      </c>
    </row>
    <row r="26" spans="1:14" ht="47.25" hidden="1" x14ac:dyDescent="0.25">
      <c r="A26" s="26" t="s">
        <v>83</v>
      </c>
      <c r="B26" s="29" t="s">
        <v>29</v>
      </c>
      <c r="C26" s="27">
        <f t="shared" ref="C26:N26" si="15">C27</f>
        <v>0</v>
      </c>
      <c r="D26" s="27">
        <f t="shared" si="15"/>
        <v>0</v>
      </c>
      <c r="E26" s="27">
        <f t="shared" si="15"/>
        <v>0</v>
      </c>
      <c r="F26" s="27">
        <f t="shared" si="15"/>
        <v>0</v>
      </c>
      <c r="G26" s="27">
        <f t="shared" si="15"/>
        <v>0</v>
      </c>
      <c r="H26" s="27">
        <f t="shared" si="15"/>
        <v>0</v>
      </c>
      <c r="I26" s="27">
        <f t="shared" si="15"/>
        <v>0</v>
      </c>
      <c r="J26" s="27">
        <f t="shared" si="15"/>
        <v>0</v>
      </c>
      <c r="K26" s="27">
        <f t="shared" si="15"/>
        <v>0</v>
      </c>
      <c r="L26" s="27">
        <f t="shared" si="15"/>
        <v>0</v>
      </c>
      <c r="M26" s="27">
        <f t="shared" si="15"/>
        <v>0</v>
      </c>
      <c r="N26" s="27">
        <f t="shared" si="15"/>
        <v>0</v>
      </c>
    </row>
    <row r="27" spans="1:14" ht="47.25" hidden="1" x14ac:dyDescent="0.25">
      <c r="A27" s="24" t="s">
        <v>101</v>
      </c>
      <c r="B27" s="30" t="s">
        <v>133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spans="1:14" ht="32.25" customHeight="1" x14ac:dyDescent="0.25">
      <c r="A28" s="26" t="s">
        <v>84</v>
      </c>
      <c r="B28" s="29" t="s">
        <v>97</v>
      </c>
      <c r="C28" s="36">
        <f t="shared" ref="C28:L28" si="16">C32-C29</f>
        <v>0</v>
      </c>
      <c r="D28" s="36">
        <f t="shared" si="16"/>
        <v>984284</v>
      </c>
      <c r="E28" s="36">
        <f t="shared" si="16"/>
        <v>984284</v>
      </c>
      <c r="F28" s="36">
        <f t="shared" ref="F28:G28" si="17">F32-F29</f>
        <v>0</v>
      </c>
      <c r="G28" s="36">
        <f t="shared" si="17"/>
        <v>984284</v>
      </c>
      <c r="H28" s="36">
        <f t="shared" si="16"/>
        <v>0</v>
      </c>
      <c r="I28" s="36">
        <f t="shared" si="16"/>
        <v>0</v>
      </c>
      <c r="J28" s="36">
        <f t="shared" si="16"/>
        <v>0</v>
      </c>
      <c r="K28" s="36">
        <f t="shared" si="16"/>
        <v>889751</v>
      </c>
      <c r="L28" s="36">
        <f t="shared" si="16"/>
        <v>889751</v>
      </c>
      <c r="M28" s="36">
        <f t="shared" ref="M28:N28" si="18">M32-M29</f>
        <v>0</v>
      </c>
      <c r="N28" s="36">
        <f t="shared" si="18"/>
        <v>889751</v>
      </c>
    </row>
    <row r="29" spans="1:14" ht="33" hidden="1" customHeight="1" x14ac:dyDescent="0.25">
      <c r="A29" s="26" t="s">
        <v>86</v>
      </c>
      <c r="B29" s="29" t="s">
        <v>91</v>
      </c>
      <c r="C29" s="27">
        <f t="shared" ref="C29:L29" si="19">C30+C31</f>
        <v>0</v>
      </c>
      <c r="D29" s="27">
        <f t="shared" si="19"/>
        <v>0</v>
      </c>
      <c r="E29" s="27">
        <f t="shared" si="19"/>
        <v>0</v>
      </c>
      <c r="F29" s="27">
        <f t="shared" ref="F29:G29" si="20">F30+F31</f>
        <v>0</v>
      </c>
      <c r="G29" s="27">
        <f t="shared" si="20"/>
        <v>0</v>
      </c>
      <c r="H29" s="27">
        <f t="shared" si="19"/>
        <v>0</v>
      </c>
      <c r="I29" s="27">
        <f t="shared" si="19"/>
        <v>0</v>
      </c>
      <c r="J29" s="27">
        <f t="shared" si="19"/>
        <v>0</v>
      </c>
      <c r="K29" s="27">
        <f t="shared" si="19"/>
        <v>0</v>
      </c>
      <c r="L29" s="27">
        <f t="shared" si="19"/>
        <v>0</v>
      </c>
      <c r="M29" s="27">
        <f t="shared" ref="M29:N29" si="21">M30+M31</f>
        <v>0</v>
      </c>
      <c r="N29" s="27">
        <f t="shared" si="21"/>
        <v>0</v>
      </c>
    </row>
    <row r="30" spans="1:14" s="38" customFormat="1" ht="49.5" hidden="1" customHeight="1" x14ac:dyDescent="0.25">
      <c r="A30" s="24" t="s">
        <v>92</v>
      </c>
      <c r="B30" s="46" t="s">
        <v>93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s="44" customFormat="1" ht="63" hidden="1" customHeight="1" x14ac:dyDescent="0.25">
      <c r="A31" s="24" t="s">
        <v>125</v>
      </c>
      <c r="B31" s="30" t="s">
        <v>126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  <row r="32" spans="1:14" ht="31.5" customHeight="1" x14ac:dyDescent="0.25">
      <c r="A32" s="26" t="s">
        <v>85</v>
      </c>
      <c r="B32" s="29" t="s">
        <v>98</v>
      </c>
      <c r="C32" s="27">
        <f t="shared" ref="C32:L32" si="22">SUM(C33:C36)</f>
        <v>0</v>
      </c>
      <c r="D32" s="27">
        <f t="shared" si="22"/>
        <v>984284</v>
      </c>
      <c r="E32" s="27">
        <f>SUM(E33:E36)</f>
        <v>984284</v>
      </c>
      <c r="F32" s="27">
        <f t="shared" ref="F32" si="23">SUM(F33:F36)</f>
        <v>0</v>
      </c>
      <c r="G32" s="27">
        <f>SUM(G33:G36)</f>
        <v>984284</v>
      </c>
      <c r="H32" s="27">
        <f t="shared" si="22"/>
        <v>0</v>
      </c>
      <c r="I32" s="27">
        <f t="shared" si="22"/>
        <v>0</v>
      </c>
      <c r="J32" s="27">
        <f t="shared" si="22"/>
        <v>0</v>
      </c>
      <c r="K32" s="27">
        <f t="shared" si="22"/>
        <v>889751</v>
      </c>
      <c r="L32" s="27">
        <f t="shared" si="22"/>
        <v>889751</v>
      </c>
      <c r="M32" s="27">
        <f t="shared" ref="M32:N32" si="24">SUM(M33:M36)</f>
        <v>0</v>
      </c>
      <c r="N32" s="27">
        <f t="shared" si="24"/>
        <v>889751</v>
      </c>
    </row>
    <row r="33" spans="1:14" ht="62.25" hidden="1" customHeight="1" x14ac:dyDescent="0.25">
      <c r="A33" s="24" t="s">
        <v>106</v>
      </c>
      <c r="B33" s="30" t="s">
        <v>107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14" ht="80.25" hidden="1" customHeight="1" x14ac:dyDescent="0.25">
      <c r="A34" s="24" t="s">
        <v>108</v>
      </c>
      <c r="B34" s="30" t="s">
        <v>113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</row>
    <row r="35" spans="1:14" s="25" customFormat="1" ht="50.25" hidden="1" customHeight="1" x14ac:dyDescent="0.25">
      <c r="A35" s="24" t="s">
        <v>94</v>
      </c>
      <c r="B35" s="30" t="s">
        <v>95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4" ht="64.5" customHeight="1" x14ac:dyDescent="0.25">
      <c r="A36" s="24" t="s">
        <v>127</v>
      </c>
      <c r="B36" s="30" t="s">
        <v>128</v>
      </c>
      <c r="C36" s="45"/>
      <c r="D36" s="52">
        <v>984284</v>
      </c>
      <c r="E36" s="45">
        <f>C36+D36</f>
        <v>984284</v>
      </c>
      <c r="F36" s="45"/>
      <c r="G36" s="45">
        <f>E36+F36</f>
        <v>984284</v>
      </c>
      <c r="H36" s="45"/>
      <c r="I36" s="45"/>
      <c r="J36" s="45"/>
      <c r="K36" s="53">
        <v>889751</v>
      </c>
      <c r="L36" s="45">
        <f>J36+K36</f>
        <v>889751</v>
      </c>
      <c r="M36" s="55"/>
      <c r="N36" s="45">
        <f>L36+M36</f>
        <v>889751</v>
      </c>
    </row>
    <row r="37" spans="1:14" ht="35.25" hidden="1" customHeight="1" x14ac:dyDescent="0.25">
      <c r="A37" s="47" t="s">
        <v>134</v>
      </c>
      <c r="B37" s="37" t="s">
        <v>135</v>
      </c>
      <c r="C37" s="48">
        <f t="shared" ref="C37:L37" si="25">C38-C39</f>
        <v>0</v>
      </c>
      <c r="D37" s="48">
        <f t="shared" si="25"/>
        <v>0</v>
      </c>
      <c r="E37" s="48">
        <f t="shared" si="25"/>
        <v>0</v>
      </c>
      <c r="F37" s="48">
        <f t="shared" ref="F37:G37" si="26">F38-F39</f>
        <v>0</v>
      </c>
      <c r="G37" s="48">
        <f t="shared" si="26"/>
        <v>0</v>
      </c>
      <c r="H37" s="48">
        <f t="shared" si="25"/>
        <v>0</v>
      </c>
      <c r="I37" s="48">
        <f t="shared" si="25"/>
        <v>0</v>
      </c>
      <c r="J37" s="48">
        <f t="shared" si="25"/>
        <v>0</v>
      </c>
      <c r="K37" s="48">
        <f t="shared" si="25"/>
        <v>0</v>
      </c>
      <c r="L37" s="48">
        <f t="shared" si="25"/>
        <v>0</v>
      </c>
      <c r="M37" s="48">
        <f t="shared" ref="M37:N37" si="27">M38-M39</f>
        <v>0</v>
      </c>
      <c r="N37" s="48">
        <f t="shared" si="27"/>
        <v>0</v>
      </c>
    </row>
    <row r="38" spans="1:14" ht="64.5" hidden="1" customHeight="1" x14ac:dyDescent="0.25">
      <c r="A38" s="24" t="s">
        <v>136</v>
      </c>
      <c r="B38" s="30" t="s">
        <v>137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</row>
    <row r="39" spans="1:14" ht="64.5" hidden="1" customHeight="1" x14ac:dyDescent="0.25">
      <c r="A39" s="24" t="s">
        <v>138</v>
      </c>
      <c r="B39" s="30" t="s">
        <v>139</v>
      </c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</row>
    <row r="40" spans="1:14" s="21" customFormat="1" ht="31.5" x14ac:dyDescent="0.25">
      <c r="A40" s="26" t="s">
        <v>87</v>
      </c>
      <c r="B40" s="31" t="s">
        <v>88</v>
      </c>
      <c r="C40" s="27">
        <f t="shared" ref="C40:L40" si="28">C42-C41</f>
        <v>0</v>
      </c>
      <c r="D40" s="27">
        <f t="shared" si="28"/>
        <v>0</v>
      </c>
      <c r="E40" s="27">
        <f>E42-E41</f>
        <v>0</v>
      </c>
      <c r="F40" s="27">
        <f t="shared" ref="F40" si="29">F42-F41</f>
        <v>0</v>
      </c>
      <c r="G40" s="27">
        <f>G42-G41</f>
        <v>0</v>
      </c>
      <c r="H40" s="27">
        <f t="shared" si="28"/>
        <v>0</v>
      </c>
      <c r="I40" s="27">
        <f t="shared" si="28"/>
        <v>0</v>
      </c>
      <c r="J40" s="27">
        <f t="shared" si="28"/>
        <v>0</v>
      </c>
      <c r="K40" s="27">
        <f>K42-K41</f>
        <v>0</v>
      </c>
      <c r="L40" s="27">
        <f t="shared" si="28"/>
        <v>0</v>
      </c>
      <c r="M40" s="27">
        <f>M42-M41</f>
        <v>0</v>
      </c>
      <c r="N40" s="27">
        <f t="shared" ref="N40" si="30">N42-N41</f>
        <v>0</v>
      </c>
    </row>
    <row r="41" spans="1:14" s="21" customFormat="1" ht="31.5" x14ac:dyDescent="0.25">
      <c r="A41" s="24" t="s">
        <v>89</v>
      </c>
      <c r="B41" s="28" t="s">
        <v>42</v>
      </c>
      <c r="C41" s="23">
        <f>55660646580+C12+C17+C22</f>
        <v>65095646580</v>
      </c>
      <c r="D41" s="23">
        <f>D12+D17+D22+D32</f>
        <v>-3867019000</v>
      </c>
      <c r="E41" s="23">
        <f>55660646580+E12+E17+E22+E32</f>
        <v>61228627580</v>
      </c>
      <c r="F41" s="23">
        <f>F12+F17+F22+F32</f>
        <v>0</v>
      </c>
      <c r="G41" s="23">
        <f>55660646580+G12+G17+G22+G32</f>
        <v>61228627580</v>
      </c>
      <c r="H41" s="23">
        <f>60066980080+H12+H17+H22</f>
        <v>69454734080</v>
      </c>
      <c r="I41" s="23">
        <f>I12+I17+I22</f>
        <v>1171314000</v>
      </c>
      <c r="J41" s="23">
        <f>59671785580+J12+J17+J22</f>
        <v>70230853580</v>
      </c>
      <c r="K41" s="23">
        <f>K12+K17+K22+K32</f>
        <v>-94316000</v>
      </c>
      <c r="L41" s="23">
        <f>59671785580+L12+L17+L22+L32</f>
        <v>70136537580</v>
      </c>
      <c r="M41" s="23">
        <f>M12+M17+M22+M32</f>
        <v>1886075000</v>
      </c>
      <c r="N41" s="23">
        <f>59671785580+N12+N17+N22+N32</f>
        <v>72022612580</v>
      </c>
    </row>
    <row r="42" spans="1:14" s="21" customFormat="1" ht="31.5" x14ac:dyDescent="0.25">
      <c r="A42" s="24" t="s">
        <v>90</v>
      </c>
      <c r="B42" s="28" t="s">
        <v>41</v>
      </c>
      <c r="C42" s="23">
        <f>55660646580+C14+C19+C24</f>
        <v>65095646580</v>
      </c>
      <c r="D42" s="23">
        <f>-4867019000+D14+D19+D24</f>
        <v>-3867019000</v>
      </c>
      <c r="E42" s="23">
        <f>46138521288+3457717380+1197388912+E14+E19+E24</f>
        <v>61228627580</v>
      </c>
      <c r="F42" s="23"/>
      <c r="G42" s="23">
        <f>50793627580+G14+G19+G24</f>
        <v>61228627580</v>
      </c>
      <c r="H42" s="23">
        <f>60066980080+H14+H19+H24</f>
        <v>69454734080</v>
      </c>
      <c r="I42" s="23">
        <f>I14+I19+I24</f>
        <v>1171314000</v>
      </c>
      <c r="J42" s="23">
        <f>59671785580+J14+J19+J24</f>
        <v>70230853580</v>
      </c>
      <c r="K42" s="23">
        <f>K14+K19+K24-1094316000</f>
        <v>-94316000</v>
      </c>
      <c r="L42" s="23">
        <f>58577469580+L14+L19+L24</f>
        <v>70136537580</v>
      </c>
      <c r="M42" s="23">
        <f>M15+M20+M25</f>
        <v>1886075000</v>
      </c>
      <c r="N42" s="23">
        <f>58577469580+N14+N19+N24</f>
        <v>72022612580</v>
      </c>
    </row>
    <row r="43" spans="1:14" ht="23.25" customHeight="1" x14ac:dyDescent="0.25">
      <c r="A43" s="24"/>
      <c r="B43" s="42" t="s">
        <v>129</v>
      </c>
      <c r="C43" s="27">
        <f t="shared" ref="C43:K43" si="31">C11+C16+C21+C26+C37+C28+C40</f>
        <v>0</v>
      </c>
      <c r="D43" s="27">
        <f t="shared" si="31"/>
        <v>-4867019000</v>
      </c>
      <c r="E43" s="27">
        <f>E11+E16+E21+E26+E37+E28+E40</f>
        <v>-4867019000</v>
      </c>
      <c r="F43" s="27">
        <f t="shared" ref="F43" si="32">F11+F16+F21+F26+F37+F28+F40</f>
        <v>0</v>
      </c>
      <c r="G43" s="27">
        <f>G11+G16+G21+G26+G37+G28+G40</f>
        <v>-4867019000</v>
      </c>
      <c r="H43" s="27">
        <f t="shared" si="31"/>
        <v>0</v>
      </c>
      <c r="I43" s="27">
        <f t="shared" si="31"/>
        <v>0</v>
      </c>
      <c r="J43" s="27">
        <f t="shared" si="31"/>
        <v>0</v>
      </c>
      <c r="K43" s="27">
        <f t="shared" si="31"/>
        <v>-1094316000</v>
      </c>
      <c r="L43" s="27">
        <f>L11+L16+L21+L26+L37+L28+L40</f>
        <v>-1094316000</v>
      </c>
      <c r="M43" s="27">
        <f t="shared" ref="M43" si="33">M11+M16+M21+M26+M37+M28+M40</f>
        <v>0</v>
      </c>
      <c r="N43" s="27">
        <f>N11+N16+N21+N26+N37+N28+N40</f>
        <v>-1094316000</v>
      </c>
    </row>
    <row r="44" spans="1:14" ht="15.75" x14ac:dyDescent="0.25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4" ht="12.75" hidden="1" customHeight="1" x14ac:dyDescent="0.25">
      <c r="C45" s="43">
        <v>5914144791.3538399</v>
      </c>
      <c r="D45" s="43"/>
      <c r="E45" s="43"/>
      <c r="F45" s="43"/>
      <c r="G45" s="43"/>
      <c r="H45" s="43">
        <v>5344121783.52631</v>
      </c>
      <c r="I45" s="49"/>
      <c r="J45" s="49"/>
      <c r="K45" s="49"/>
      <c r="L45" s="49"/>
      <c r="M45" s="49"/>
      <c r="N45" s="49"/>
    </row>
    <row r="46" spans="1:14" ht="12.75" hidden="1" customHeight="1" x14ac:dyDescent="0.2">
      <c r="B46" s="40" t="s">
        <v>102</v>
      </c>
    </row>
    <row r="47" spans="1:14" ht="12.75" hidden="1" customHeight="1" x14ac:dyDescent="0.2">
      <c r="B47" s="40" t="s">
        <v>103</v>
      </c>
    </row>
    <row r="48" spans="1:14" ht="12.75" hidden="1" customHeight="1" x14ac:dyDescent="0.2">
      <c r="B48" s="40" t="s">
        <v>104</v>
      </c>
    </row>
    <row r="49" spans="2:14" hidden="1" x14ac:dyDescent="0.2">
      <c r="B49" s="40" t="s">
        <v>109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</row>
    <row r="50" spans="2:14" hidden="1" x14ac:dyDescent="0.2">
      <c r="B50" s="40" t="s">
        <v>110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</row>
    <row r="51" spans="2:14" hidden="1" x14ac:dyDescent="0.2">
      <c r="B51" s="40" t="s">
        <v>111</v>
      </c>
    </row>
    <row r="52" spans="2:14" hidden="1" x14ac:dyDescent="0.2">
      <c r="B52" s="2" t="s">
        <v>112</v>
      </c>
    </row>
    <row r="53" spans="2:14" hidden="1" x14ac:dyDescent="0.2"/>
    <row r="54" spans="2:14" hidden="1" x14ac:dyDescent="0.2"/>
    <row r="55" spans="2:14" hidden="1" x14ac:dyDescent="0.2">
      <c r="B55" s="2" t="s">
        <v>105</v>
      </c>
    </row>
    <row r="57" spans="2:14" x14ac:dyDescent="0.2">
      <c r="C57" s="35"/>
      <c r="D57" s="35"/>
      <c r="E57" s="35"/>
      <c r="F57" s="35"/>
      <c r="G57" s="35"/>
    </row>
  </sheetData>
  <mergeCells count="7">
    <mergeCell ref="A9:B9"/>
    <mergeCell ref="A1:N1"/>
    <mergeCell ref="A2:N2"/>
    <mergeCell ref="A3:N3"/>
    <mergeCell ref="A6:N6"/>
    <mergeCell ref="A7:N7"/>
    <mergeCell ref="A8:N8"/>
  </mergeCells>
  <phoneticPr fontId="0" type="noConversion"/>
  <printOptions horizontalCentered="1"/>
  <pageMargins left="0.98425196850393704" right="0.43307086614173229" top="1.3779527559055118" bottom="0.6692913385826772" header="0.98425196850393704" footer="0.55118110236220474"/>
  <pageSetup paperSize="9" orientation="landscape" r:id="rId1"/>
  <headerFooter differentFirst="1" alignWithMargins="0">
    <oddHeader>&amp;C&amp;P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2015-07-03T09:02:17Z</cp:lastPrinted>
  <dcterms:created xsi:type="dcterms:W3CDTF">2002-10-06T09:19:10Z</dcterms:created>
  <dcterms:modified xsi:type="dcterms:W3CDTF">2015-07-10T11:13:58Z</dcterms:modified>
</cp:coreProperties>
</file>