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2925" windowWidth="8370" windowHeight="402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5-2017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2015-2017гг'!$B$1:$B$234</definedName>
    <definedName name="Z_218E5692_EE98_4164_B638_0644175B5E65_.wvu.FilterData" localSheetId="4" hidden="1">'АИП 2015-2017гг'!$B$1:$B$234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2015-2017гг'!$6:$6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2015-2017гг'!#REF!,'АИП 2015-2017гг'!$5:$5,'АИП 2015-2017гг'!#REF!,'АИП 2015-2017гг'!#REF!,'АИП 2015-2017гг'!#REF!,'АИП 2015-2017гг'!#REF!,'АИП 2015-2017гг'!$9:$16,'АИП 2015-2017гг'!#REF!,'АИП 2015-2017гг'!#REF!,'АИП 2015-2017гг'!#REF!,'АИП 2015-2017гг'!#REF!,'АИП 2015-2017гг'!#REF!,'АИП 2015-2017гг'!#REF!,'АИП 2015-2017гг'!#REF!,'АИП 2015-2017гг'!$17:$162,'АИП 2015-2017гг'!#REF!,'АИП 2015-2017гг'!#REF!,'АИП 2015-2017гг'!#REF!,'АИП 2015-2017гг'!#REF!,'АИП 2015-2017гг'!$167:$168,'АИП 2015-2017гг'!#REF!,'АИП 2015-2017гг'!$169:$169,'АИП 2015-2017гг'!#REF!,'АИП 2015-2017гг'!$171:$174,'АИП 2015-2017гг'!$178:$178,'АИП 2015-2017гг'!$179:$182,'АИП 2015-2017гг'!#REF!,'АИП 2015-2017гг'!#REF!,'АИП 2015-2017гг'!#REF!,'АИП 2015-2017гг'!#REF!,'АИП 2015-2017гг'!#REF!,'АИП 2015-2017гг'!#REF!,'АИП 2015-2017гг'!$185:$188,'АИП 2015-2017гг'!#REF!,'АИП 2015-2017гг'!$194:$194,'АИП 2015-2017гг'!#REF!,'АИП 2015-2017гг'!#REF!,'АИП 2015-2017гг'!$196:$200,'АИП 2015-2017гг'!#REF!,'АИП 2015-2017гг'!#REF!,'АИП 2015-2017гг'!#REF!,'АИП 2015-2017гг'!#REF!,'АИП 2015-2017гг'!$203:$203,'АИП 2015-2017гг'!$207:$208,'АИП 2015-2017гг'!$210:$212,'АИП 2015-2017гг'!#REF!,'АИП 2015-2017гг'!$215:$216,'АИП 2015-2017гг'!#REF!,'АИП 2015-2017гг'!#REF!,'АИП 2015-2017гг'!#REF!,'АИП 2015-2017гг'!#REF!,'АИП 2015-2017гг'!#REF!,'АИП 2015-2017гг'!$221:$221,'АИП 2015-2017гг'!$223:$224,'АИП 2015-2017гг'!#REF!,'АИП 2015-2017гг'!$225:$228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2015-2017гг'!$B$1:$B$234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2015-2017гг'!$6:$6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2015-2017гг'!#REF!,'АИП 2015-2017гг'!$5:$5,'АИП 2015-2017гг'!#REF!,'АИП 2015-2017гг'!#REF!,'АИП 2015-2017гг'!#REF!,'АИП 2015-2017гг'!#REF!,'АИП 2015-2017гг'!$9:$16,'АИП 2015-2017гг'!#REF!,'АИП 2015-2017гг'!#REF!,'АИП 2015-2017гг'!#REF!,'АИП 2015-2017гг'!#REF!,'АИП 2015-2017гг'!#REF!,'АИП 2015-2017гг'!#REF!,'АИП 2015-2017гг'!#REF!,'АИП 2015-2017гг'!$17:$162,'АИП 2015-2017гг'!#REF!,'АИП 2015-2017гг'!#REF!,'АИП 2015-2017гг'!#REF!,'АИП 2015-2017гг'!#REF!,'АИП 2015-2017гг'!$167:$168,'АИП 2015-2017гг'!#REF!,'АИП 2015-2017гг'!$169:$169,'АИП 2015-2017гг'!#REF!,'АИП 2015-2017гг'!$171:$174,'АИП 2015-2017гг'!$178:$178,'АИП 2015-2017гг'!$179:$182,'АИП 2015-2017гг'!#REF!,'АИП 2015-2017гг'!#REF!,'АИП 2015-2017гг'!#REF!,'АИП 2015-2017гг'!#REF!,'АИП 2015-2017гг'!#REF!,'АИП 2015-2017гг'!#REF!,'АИП 2015-2017гг'!$185:$188,'АИП 2015-2017гг'!#REF!,'АИП 2015-2017гг'!$194:$194,'АИП 2015-2017гг'!#REF!,'АИП 2015-2017гг'!#REF!,'АИП 2015-2017гг'!$196:$200,'АИП 2015-2017гг'!#REF!,'АИП 2015-2017гг'!#REF!,'АИП 2015-2017гг'!#REF!,'АИП 2015-2017гг'!#REF!,'АИП 2015-2017гг'!$203:$203,'АИП 2015-2017гг'!$207:$208,'АИП 2015-2017гг'!$210:$212,'АИП 2015-2017гг'!#REF!,'АИП 2015-2017гг'!$215:$216,'АИП 2015-2017гг'!#REF!,'АИП 2015-2017гг'!#REF!,'АИП 2015-2017гг'!#REF!,'АИП 2015-2017гг'!#REF!,'АИП 2015-2017гг'!#REF!,'АИП 2015-2017гг'!$221:$221,'АИП 2015-2017гг'!$223:$224,'АИП 2015-2017гг'!#REF!,'АИП 2015-2017гг'!$225:$228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2015-2017гг'!$B$1:$B$234</definedName>
    <definedName name="_xlnm.Print_Titles" localSheetId="4">'АИП 2015-2017гг'!$8:$8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2015-2017гг'!$A$1:$F$371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E365" i="5" l="1"/>
  <c r="F365" i="5"/>
  <c r="D365" i="5"/>
  <c r="E361" i="5"/>
  <c r="F361" i="5"/>
  <c r="E27" i="5"/>
  <c r="F27" i="5"/>
  <c r="E26" i="5"/>
  <c r="F26" i="5"/>
  <c r="E25" i="5"/>
  <c r="F25" i="5"/>
  <c r="D27" i="5"/>
  <c r="D26" i="5" s="1"/>
  <c r="D25" i="5" s="1"/>
  <c r="D28" i="5"/>
  <c r="E24" i="5"/>
  <c r="E23" i="5" s="1"/>
  <c r="F24" i="5"/>
  <c r="F23" i="5" s="1"/>
  <c r="C97" i="5"/>
  <c r="E96" i="5"/>
  <c r="F96" i="5"/>
  <c r="D96" i="5"/>
  <c r="D363" i="5"/>
  <c r="D54" i="5"/>
  <c r="E54" i="5"/>
  <c r="F54" i="5"/>
  <c r="C55" i="5"/>
  <c r="C56" i="5"/>
  <c r="E57" i="5"/>
  <c r="F57" i="5"/>
  <c r="D57" i="5"/>
  <c r="C58" i="5"/>
  <c r="D361" i="5"/>
  <c r="E341" i="5"/>
  <c r="F341" i="5"/>
  <c r="D341" i="5"/>
  <c r="E121" i="5"/>
  <c r="F121" i="5"/>
  <c r="C242" i="5"/>
  <c r="F241" i="5"/>
  <c r="E241" i="5"/>
  <c r="D241" i="5"/>
  <c r="C254" i="5"/>
  <c r="C253" i="5"/>
  <c r="F252" i="5"/>
  <c r="E252" i="5"/>
  <c r="D252" i="5"/>
  <c r="C251" i="5"/>
  <c r="F250" i="5"/>
  <c r="E250" i="5"/>
  <c r="D250" i="5"/>
  <c r="C249" i="5"/>
  <c r="C248" i="5"/>
  <c r="F247" i="5"/>
  <c r="E247" i="5"/>
  <c r="D247" i="5"/>
  <c r="C246" i="5"/>
  <c r="C245" i="5"/>
  <c r="C244" i="5"/>
  <c r="F243" i="5"/>
  <c r="E243" i="5"/>
  <c r="D243" i="5"/>
  <c r="C294" i="5"/>
  <c r="F293" i="5"/>
  <c r="E293" i="5"/>
  <c r="D293" i="5"/>
  <c r="C292" i="5"/>
  <c r="F291" i="5"/>
  <c r="E291" i="5"/>
  <c r="D291" i="5"/>
  <c r="E288" i="5"/>
  <c r="F288" i="5"/>
  <c r="D288" i="5"/>
  <c r="C290" i="5"/>
  <c r="C287" i="5"/>
  <c r="F286" i="5"/>
  <c r="E286" i="5"/>
  <c r="D286" i="5"/>
  <c r="E282" i="5"/>
  <c r="F282" i="5"/>
  <c r="D282" i="5"/>
  <c r="C285" i="5"/>
  <c r="E279" i="5"/>
  <c r="F279" i="5"/>
  <c r="D279" i="5"/>
  <c r="C281" i="5"/>
  <c r="E276" i="5"/>
  <c r="F276" i="5"/>
  <c r="D276" i="5"/>
  <c r="C278" i="5"/>
  <c r="E273" i="5"/>
  <c r="F273" i="5"/>
  <c r="D273" i="5"/>
  <c r="C275" i="5"/>
  <c r="E267" i="5"/>
  <c r="F267" i="5"/>
  <c r="D267" i="5"/>
  <c r="C272" i="5"/>
  <c r="E264" i="5"/>
  <c r="F264" i="5"/>
  <c r="D264" i="5"/>
  <c r="C266" i="5"/>
  <c r="E259" i="5"/>
  <c r="F259" i="5"/>
  <c r="D259" i="5"/>
  <c r="C263" i="5"/>
  <c r="C258" i="5"/>
  <c r="F257" i="5"/>
  <c r="E257" i="5"/>
  <c r="D257" i="5"/>
  <c r="C256" i="5"/>
  <c r="E255" i="5"/>
  <c r="F255" i="5"/>
  <c r="D255" i="5"/>
  <c r="E155" i="5"/>
  <c r="F155" i="5"/>
  <c r="D155" i="5"/>
  <c r="E140" i="5"/>
  <c r="F140" i="5"/>
  <c r="D140" i="5"/>
  <c r="F139" i="5"/>
  <c r="E139" i="5"/>
  <c r="D139" i="5"/>
  <c r="C54" i="5" l="1"/>
  <c r="C27" i="5"/>
  <c r="C291" i="5"/>
  <c r="C241" i="5"/>
  <c r="C286" i="5"/>
  <c r="C252" i="5"/>
  <c r="C250" i="5"/>
  <c r="C293" i="5"/>
  <c r="C243" i="5"/>
  <c r="C247" i="5"/>
  <c r="C257" i="5"/>
  <c r="C255" i="5"/>
  <c r="C53" i="5"/>
  <c r="C57" i="5"/>
  <c r="C96" i="5"/>
  <c r="C92" i="5"/>
  <c r="C93" i="5"/>
  <c r="C94" i="5"/>
  <c r="C95" i="5"/>
  <c r="E28" i="5" l="1"/>
  <c r="F28" i="5"/>
  <c r="D103" i="5"/>
  <c r="E77" i="5"/>
  <c r="C29" i="5" l="1"/>
  <c r="C28" i="5" s="1"/>
  <c r="C31" i="5"/>
  <c r="C32" i="5"/>
  <c r="C34" i="5"/>
  <c r="C35" i="5"/>
  <c r="D343" i="5" l="1"/>
  <c r="E343" i="5"/>
  <c r="F343" i="5"/>
  <c r="C342" i="5"/>
  <c r="D345" i="5"/>
  <c r="E345" i="5"/>
  <c r="F345" i="5"/>
  <c r="C343" i="5" l="1"/>
  <c r="D13" i="5"/>
  <c r="D16" i="5"/>
  <c r="D21" i="5"/>
  <c r="E218" i="5" l="1"/>
  <c r="F218" i="5"/>
  <c r="D218" i="5"/>
  <c r="C220" i="5"/>
  <c r="E114" i="5" l="1"/>
  <c r="E357" i="5" l="1"/>
  <c r="F357" i="5"/>
  <c r="D357" i="5"/>
  <c r="E358" i="5"/>
  <c r="F358" i="5"/>
  <c r="C364" i="5"/>
  <c r="C344" i="5"/>
  <c r="D319" i="5"/>
  <c r="D318" i="5" s="1"/>
  <c r="D317" i="5" s="1"/>
  <c r="C361" i="5" l="1"/>
  <c r="C357" i="5" s="1"/>
  <c r="D320" i="5"/>
  <c r="D360" i="5" s="1"/>
  <c r="C345" i="5"/>
  <c r="C341" i="5"/>
  <c r="E352" i="5"/>
  <c r="F352" i="5"/>
  <c r="E350" i="5"/>
  <c r="F350" i="5"/>
  <c r="D359" i="5" l="1"/>
  <c r="F349" i="5"/>
  <c r="F363" i="5" s="1"/>
  <c r="E349" i="5"/>
  <c r="F348" i="5" l="1"/>
  <c r="E348" i="5"/>
  <c r="E347" i="5"/>
  <c r="E346" i="5" s="1"/>
  <c r="F347" i="5"/>
  <c r="F346" i="5" s="1"/>
  <c r="E152" i="5"/>
  <c r="D152" i="5"/>
  <c r="C153" i="5"/>
  <c r="F151" i="5"/>
  <c r="E151" i="5"/>
  <c r="D151" i="5"/>
  <c r="C151" i="5" l="1"/>
  <c r="C152" i="5"/>
  <c r="C269" i="5" l="1"/>
  <c r="C289" i="5"/>
  <c r="C284" i="5"/>
  <c r="C283" i="5"/>
  <c r="C280" i="5"/>
  <c r="C277" i="5"/>
  <c r="C274" i="5"/>
  <c r="C271" i="5"/>
  <c r="C270" i="5"/>
  <c r="C268" i="5"/>
  <c r="C265" i="5"/>
  <c r="C262" i="5"/>
  <c r="C261" i="5"/>
  <c r="C260" i="5"/>
  <c r="C240" i="5"/>
  <c r="E239" i="5"/>
  <c r="E238" i="5" s="1"/>
  <c r="F239" i="5"/>
  <c r="F238" i="5" s="1"/>
  <c r="D239" i="5"/>
  <c r="D238" i="5" s="1"/>
  <c r="F237" i="5" l="1"/>
  <c r="D237" i="5"/>
  <c r="E237" i="5"/>
  <c r="C259" i="5"/>
  <c r="C264" i="5"/>
  <c r="C279" i="5"/>
  <c r="C273" i="5"/>
  <c r="C276" i="5"/>
  <c r="C267" i="5"/>
  <c r="C288" i="5"/>
  <c r="C282" i="5"/>
  <c r="E170" i="5"/>
  <c r="F170" i="5"/>
  <c r="D170" i="5"/>
  <c r="E178" i="5"/>
  <c r="F178" i="5"/>
  <c r="E185" i="5"/>
  <c r="F185" i="5"/>
  <c r="D185" i="5"/>
  <c r="E189" i="5"/>
  <c r="F189" i="5"/>
  <c r="D189" i="5"/>
  <c r="E192" i="5"/>
  <c r="F192" i="5"/>
  <c r="E198" i="5"/>
  <c r="F198" i="5"/>
  <c r="E207" i="5"/>
  <c r="F207" i="5"/>
  <c r="D207" i="5"/>
  <c r="E211" i="5"/>
  <c r="F211" i="5"/>
  <c r="C214" i="5"/>
  <c r="D211" i="5"/>
  <c r="E223" i="5"/>
  <c r="F223" i="5"/>
  <c r="D223" i="5"/>
  <c r="E231" i="5"/>
  <c r="F231" i="5"/>
  <c r="D231" i="5"/>
  <c r="F236" i="5" l="1"/>
  <c r="E236" i="5"/>
  <c r="E229" i="5"/>
  <c r="F229" i="5"/>
  <c r="D229" i="5"/>
  <c r="E221" i="5"/>
  <c r="F221" i="5"/>
  <c r="D221" i="5"/>
  <c r="E215" i="5"/>
  <c r="F215" i="5"/>
  <c r="D215" i="5"/>
  <c r="E200" i="5"/>
  <c r="F200" i="5"/>
  <c r="C205" i="5"/>
  <c r="C206" i="5"/>
  <c r="E159" i="5"/>
  <c r="F159" i="5"/>
  <c r="D159" i="5"/>
  <c r="E132" i="5" l="1"/>
  <c r="E131" i="5" s="1"/>
  <c r="F132" i="5"/>
  <c r="F131" i="5" s="1"/>
  <c r="D132" i="5"/>
  <c r="D131" i="5" s="1"/>
  <c r="E127" i="5"/>
  <c r="F127" i="5"/>
  <c r="D127" i="5"/>
  <c r="D123" i="5"/>
  <c r="C89" i="5"/>
  <c r="D115" i="5"/>
  <c r="D121" i="5" l="1"/>
  <c r="D114" i="5"/>
  <c r="C127" i="5"/>
  <c r="C131" i="5"/>
  <c r="D358" i="5" l="1"/>
  <c r="C365" i="5"/>
  <c r="C358" i="5" s="1"/>
  <c r="E107" i="5"/>
  <c r="E106" i="5" s="1"/>
  <c r="E105" i="5" s="1"/>
  <c r="E104" i="5" s="1"/>
  <c r="F107" i="5"/>
  <c r="F106" i="5" s="1"/>
  <c r="F105" i="5" s="1"/>
  <c r="F104" i="5" s="1"/>
  <c r="D107" i="5"/>
  <c r="D106" i="5" s="1"/>
  <c r="D105" i="5" s="1"/>
  <c r="D104" i="5" s="1"/>
  <c r="E102" i="5"/>
  <c r="E101" i="5" s="1"/>
  <c r="E100" i="5" s="1"/>
  <c r="E99" i="5" s="1"/>
  <c r="E98" i="5" s="1"/>
  <c r="F102" i="5"/>
  <c r="F101" i="5" s="1"/>
  <c r="F100" i="5" s="1"/>
  <c r="F99" i="5" s="1"/>
  <c r="C103" i="5"/>
  <c r="D102" i="5"/>
  <c r="D101" i="5" s="1"/>
  <c r="D100" i="5" s="1"/>
  <c r="D99" i="5" s="1"/>
  <c r="D98" i="5" s="1"/>
  <c r="C106" i="5" l="1"/>
  <c r="C99" i="5"/>
  <c r="F98" i="5"/>
  <c r="F126" i="5" l="1"/>
  <c r="D126" i="5"/>
  <c r="C126" i="5" l="1"/>
  <c r="C125" i="5" s="1"/>
  <c r="D125" i="5"/>
  <c r="E126" i="5"/>
  <c r="E125" i="5" s="1"/>
  <c r="F125" i="5"/>
  <c r="C128" i="5"/>
  <c r="F319" i="5"/>
  <c r="F320" i="5" s="1"/>
  <c r="F360" i="5" s="1"/>
  <c r="E319" i="5"/>
  <c r="D316" i="5"/>
  <c r="C321" i="5"/>
  <c r="E320" i="5" l="1"/>
  <c r="E360" i="5" s="1"/>
  <c r="C319" i="5"/>
  <c r="F318" i="5"/>
  <c r="E318" i="5"/>
  <c r="C353" i="5"/>
  <c r="C354" i="5"/>
  <c r="F317" i="5" l="1"/>
  <c r="F316" i="5" s="1"/>
  <c r="E317" i="5"/>
  <c r="E316" i="5" s="1"/>
  <c r="F359" i="5"/>
  <c r="C320" i="5"/>
  <c r="C318" i="5"/>
  <c r="D350" i="5"/>
  <c r="D352" i="5"/>
  <c r="C352" i="5" s="1"/>
  <c r="E359" i="5" l="1"/>
  <c r="C359" i="5" s="1"/>
  <c r="C360" i="5"/>
  <c r="D349" i="5"/>
  <c r="D179" i="5"/>
  <c r="D178" i="5" s="1"/>
  <c r="D195" i="5"/>
  <c r="D192" i="5" s="1"/>
  <c r="D347" i="5" l="1"/>
  <c r="D346" i="5" s="1"/>
  <c r="D348" i="5"/>
  <c r="E196" i="5" l="1"/>
  <c r="F196" i="5"/>
  <c r="D196" i="5"/>
  <c r="D198" i="5"/>
  <c r="C198" i="5" s="1"/>
  <c r="C199" i="5"/>
  <c r="C197" i="5"/>
  <c r="D202" i="5"/>
  <c r="D200" i="5" s="1"/>
  <c r="E175" i="5"/>
  <c r="F175" i="5"/>
  <c r="D175" i="5"/>
  <c r="E166" i="5"/>
  <c r="F166" i="5"/>
  <c r="D166" i="5"/>
  <c r="E117" i="5"/>
  <c r="E116" i="5" s="1"/>
  <c r="F117" i="5"/>
  <c r="F116" i="5" s="1"/>
  <c r="D117" i="5"/>
  <c r="D116" i="5" s="1"/>
  <c r="E112" i="5"/>
  <c r="F112" i="5"/>
  <c r="D112" i="5"/>
  <c r="F114" i="5"/>
  <c r="C114" i="5" s="1"/>
  <c r="E154" i="5"/>
  <c r="F154" i="5"/>
  <c r="F150" i="5" s="1"/>
  <c r="F149" i="5" s="1"/>
  <c r="E158" i="5"/>
  <c r="F158" i="5"/>
  <c r="D158" i="5"/>
  <c r="D154" i="5" s="1"/>
  <c r="E146" i="5"/>
  <c r="E145" i="5" s="1"/>
  <c r="F146" i="5"/>
  <c r="F145" i="5" s="1"/>
  <c r="D146" i="5"/>
  <c r="D145" i="5" s="1"/>
  <c r="C148" i="5"/>
  <c r="E142" i="5"/>
  <c r="E141" i="5" s="1"/>
  <c r="F142" i="5"/>
  <c r="F141" i="5" s="1"/>
  <c r="D142" i="5"/>
  <c r="D141" i="5" s="1"/>
  <c r="F33" i="5"/>
  <c r="C33" i="5" s="1"/>
  <c r="F30" i="5"/>
  <c r="E91" i="5"/>
  <c r="E90" i="5" s="1"/>
  <c r="F91" i="5"/>
  <c r="F90" i="5" s="1"/>
  <c r="D91" i="5"/>
  <c r="D90" i="5" s="1"/>
  <c r="C82" i="5"/>
  <c r="C81" i="5"/>
  <c r="F80" i="5"/>
  <c r="E80" i="5"/>
  <c r="D80" i="5"/>
  <c r="D61" i="5" s="1"/>
  <c r="E68" i="5"/>
  <c r="F68" i="5"/>
  <c r="D68" i="5"/>
  <c r="E84" i="5"/>
  <c r="F84" i="5"/>
  <c r="D84" i="5"/>
  <c r="D83" i="5" s="1"/>
  <c r="E87" i="5"/>
  <c r="F87" i="5"/>
  <c r="D87" i="5"/>
  <c r="F77" i="5"/>
  <c r="D77" i="5"/>
  <c r="E74" i="5"/>
  <c r="F74" i="5"/>
  <c r="D74" i="5"/>
  <c r="E71" i="5"/>
  <c r="F71" i="5"/>
  <c r="D71" i="5"/>
  <c r="E65" i="5"/>
  <c r="F65" i="5"/>
  <c r="D65" i="5"/>
  <c r="E62" i="5"/>
  <c r="F62" i="5"/>
  <c r="D62" i="5"/>
  <c r="C52" i="5"/>
  <c r="F51" i="5"/>
  <c r="E51" i="5"/>
  <c r="D51" i="5"/>
  <c r="E48" i="5"/>
  <c r="F48" i="5"/>
  <c r="D48" i="5"/>
  <c r="E45" i="5"/>
  <c r="F45" i="5"/>
  <c r="D45" i="5"/>
  <c r="E42" i="5"/>
  <c r="F42" i="5"/>
  <c r="D42" i="5"/>
  <c r="E39" i="5"/>
  <c r="F39" i="5"/>
  <c r="D39" i="5"/>
  <c r="E36" i="5"/>
  <c r="F36" i="5"/>
  <c r="D36" i="5"/>
  <c r="D60" i="5" l="1"/>
  <c r="D59" i="5" s="1"/>
  <c r="D24" i="5" s="1"/>
  <c r="C36" i="5"/>
  <c r="C30" i="5"/>
  <c r="D164" i="5"/>
  <c r="D150" i="5"/>
  <c r="D149" i="5" s="1"/>
  <c r="E150" i="5"/>
  <c r="E149" i="5" s="1"/>
  <c r="F164" i="5"/>
  <c r="F163" i="5" s="1"/>
  <c r="E164" i="5"/>
  <c r="E163" i="5" s="1"/>
  <c r="E120" i="5"/>
  <c r="F120" i="5"/>
  <c r="D236" i="5"/>
  <c r="C237" i="5"/>
  <c r="D138" i="5"/>
  <c r="D137" i="5" s="1"/>
  <c r="D136" i="5" s="1"/>
  <c r="E138" i="5"/>
  <c r="E137" i="5" s="1"/>
  <c r="E136" i="5" s="1"/>
  <c r="D111" i="5"/>
  <c r="D110" i="5" s="1"/>
  <c r="E111" i="5"/>
  <c r="E110" i="5" s="1"/>
  <c r="C116" i="5"/>
  <c r="D120" i="5"/>
  <c r="F111" i="5"/>
  <c r="F110" i="5" s="1"/>
  <c r="C154" i="5"/>
  <c r="F138" i="5"/>
  <c r="F137" i="5" s="1"/>
  <c r="F136" i="5" s="1"/>
  <c r="F61" i="5"/>
  <c r="F60" i="5" s="1"/>
  <c r="F59" i="5" s="1"/>
  <c r="E61" i="5"/>
  <c r="E60" i="5" s="1"/>
  <c r="E59" i="5" s="1"/>
  <c r="F83" i="5"/>
  <c r="E83" i="5"/>
  <c r="C80" i="5"/>
  <c r="C51" i="5"/>
  <c r="E109" i="5" l="1"/>
  <c r="F109" i="5"/>
  <c r="D23" i="5"/>
  <c r="D355" i="5" s="1"/>
  <c r="F165" i="5"/>
  <c r="D109" i="5"/>
  <c r="E165" i="5"/>
  <c r="E363" i="5" s="1"/>
  <c r="F162" i="5"/>
  <c r="F161" i="5" s="1"/>
  <c r="E162" i="5"/>
  <c r="E161" i="5" s="1"/>
  <c r="D163" i="5"/>
  <c r="D162" i="5" s="1"/>
  <c r="D161" i="5" s="1"/>
  <c r="D165" i="5"/>
  <c r="C121" i="5"/>
  <c r="C111" i="5"/>
  <c r="C138" i="5"/>
  <c r="C83" i="5"/>
  <c r="D356" i="5" l="1"/>
  <c r="E356" i="5"/>
  <c r="F356" i="5"/>
  <c r="C165" i="5"/>
  <c r="C163" i="5"/>
  <c r="E362" i="5" l="1"/>
  <c r="E367" i="5" s="1"/>
  <c r="C59" i="5"/>
  <c r="D362" i="5"/>
  <c r="D367" i="5" s="1"/>
  <c r="D368" i="5" s="1"/>
  <c r="F362" i="5"/>
  <c r="F367" i="5" s="1"/>
  <c r="C363" i="5"/>
  <c r="C356" i="5" s="1"/>
  <c r="C25" i="5"/>
  <c r="E20" i="5"/>
  <c r="E19" i="5" s="1"/>
  <c r="F20" i="5"/>
  <c r="F19" i="5" s="1"/>
  <c r="D20" i="5"/>
  <c r="D19" i="5" s="1"/>
  <c r="C21" i="5"/>
  <c r="C22" i="5"/>
  <c r="C23" i="5"/>
  <c r="E12" i="5"/>
  <c r="F12" i="5"/>
  <c r="E15" i="5"/>
  <c r="F15" i="5"/>
  <c r="D15" i="5"/>
  <c r="C13" i="5"/>
  <c r="C16" i="5"/>
  <c r="C17" i="5"/>
  <c r="C24" i="5"/>
  <c r="C2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4" i="5"/>
  <c r="C85" i="5"/>
  <c r="C86" i="5"/>
  <c r="C87" i="5"/>
  <c r="C88" i="5"/>
  <c r="C90" i="5"/>
  <c r="C91" i="5"/>
  <c r="C98" i="5"/>
  <c r="C100" i="5"/>
  <c r="C101" i="5"/>
  <c r="C102" i="5"/>
  <c r="C104" i="5"/>
  <c r="C105" i="5"/>
  <c r="C107" i="5"/>
  <c r="C108" i="5"/>
  <c r="C109" i="5"/>
  <c r="C110" i="5"/>
  <c r="C112" i="5"/>
  <c r="C113" i="5"/>
  <c r="C115" i="5"/>
  <c r="C117" i="5"/>
  <c r="C118" i="5"/>
  <c r="C119" i="5"/>
  <c r="C120" i="5"/>
  <c r="C122" i="5"/>
  <c r="C123" i="5"/>
  <c r="C124" i="5"/>
  <c r="C129" i="5"/>
  <c r="C130" i="5"/>
  <c r="C132" i="5"/>
  <c r="C133" i="5"/>
  <c r="C134" i="5"/>
  <c r="C135" i="5"/>
  <c r="C136" i="5"/>
  <c r="C137" i="5"/>
  <c r="C139" i="5"/>
  <c r="C140" i="5"/>
  <c r="C141" i="5"/>
  <c r="C142" i="5"/>
  <c r="C143" i="5"/>
  <c r="C144" i="5"/>
  <c r="C145" i="5"/>
  <c r="C146" i="5"/>
  <c r="C147" i="5"/>
  <c r="C149" i="5"/>
  <c r="C150" i="5"/>
  <c r="C155" i="5"/>
  <c r="C156" i="5"/>
  <c r="C157" i="5"/>
  <c r="C158" i="5"/>
  <c r="C159" i="5"/>
  <c r="C160" i="5"/>
  <c r="C161" i="5"/>
  <c r="C162" i="5"/>
  <c r="C164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200" i="5"/>
  <c r="C201" i="5"/>
  <c r="C202" i="5"/>
  <c r="C203" i="5"/>
  <c r="C204" i="5"/>
  <c r="C207" i="5"/>
  <c r="C208" i="5"/>
  <c r="C209" i="5"/>
  <c r="C210" i="5"/>
  <c r="C211" i="5"/>
  <c r="C212" i="5"/>
  <c r="C213" i="5"/>
  <c r="C215" i="5"/>
  <c r="C216" i="5"/>
  <c r="C217" i="5"/>
  <c r="C218" i="5"/>
  <c r="C219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8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22" i="5"/>
  <c r="C323" i="5"/>
  <c r="C324" i="5"/>
  <c r="C325" i="5"/>
  <c r="C326" i="5"/>
  <c r="C327" i="5"/>
  <c r="C328" i="5"/>
  <c r="C329" i="5"/>
  <c r="C330" i="5"/>
  <c r="C331" i="5"/>
  <c r="C333" i="5"/>
  <c r="C334" i="5"/>
  <c r="C335" i="5"/>
  <c r="C336" i="5"/>
  <c r="C337" i="5"/>
  <c r="C338" i="5"/>
  <c r="C339" i="5"/>
  <c r="C340" i="5"/>
  <c r="C346" i="5"/>
  <c r="C347" i="5"/>
  <c r="C349" i="5"/>
  <c r="C348" i="5" s="1"/>
  <c r="C350" i="5"/>
  <c r="C351" i="5"/>
  <c r="D12" i="5"/>
  <c r="C362" i="5" l="1"/>
  <c r="C367" i="5"/>
  <c r="D11" i="5"/>
  <c r="D10" i="5" s="1"/>
  <c r="F11" i="5"/>
  <c r="F10" i="5" s="1"/>
  <c r="E11" i="5"/>
  <c r="C20" i="5"/>
  <c r="C15" i="5"/>
  <c r="F18" i="5"/>
  <c r="D18" i="5"/>
  <c r="E18" i="5"/>
  <c r="C14" i="5"/>
  <c r="F9" i="5" l="1"/>
  <c r="F355" i="5" s="1"/>
  <c r="F368" i="5" s="1"/>
  <c r="C11" i="5"/>
  <c r="E10" i="5"/>
  <c r="E9" i="5" s="1"/>
  <c r="E355" i="5" s="1"/>
  <c r="E368" i="5" s="1"/>
  <c r="C19" i="5"/>
  <c r="D9" i="5"/>
  <c r="C18" i="5"/>
  <c r="C368" i="5" l="1"/>
  <c r="C355" i="5"/>
  <c r="C9" i="5"/>
  <c r="C12" i="5" l="1"/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10" i="5" l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<sst xmlns="http://schemas.openxmlformats.org/spreadsheetml/2006/main" count="1793" uniqueCount="916">
  <si>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</si>
  <si>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</si>
  <si>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</si>
  <si>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</si>
  <si>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</si>
  <si>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</si>
  <si>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</si>
  <si>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</si>
  <si>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</si>
  <si>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</si>
  <si>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</si>
  <si>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</si>
  <si>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</si>
  <si>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</si>
  <si>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</si>
  <si>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</si>
  <si>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</si>
  <si>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</si>
  <si>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</si>
  <si>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</si>
  <si>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</si>
  <si>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</si>
  <si>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</si>
  <si>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</si>
  <si>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</si>
  <si>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</si>
  <si>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</si>
  <si>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</si>
  <si>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</si>
  <si>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</si>
  <si>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</si>
  <si>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</si>
  <si>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</si>
  <si>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</si>
  <si>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</si>
  <si>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</si>
  <si>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</si>
  <si>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</si>
  <si>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</si>
  <si>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</si>
  <si>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</si>
  <si>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</si>
  <si>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</si>
  <si>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</si>
  <si>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</si>
  <si>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</si>
  <si>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</si>
  <si>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</si>
  <si>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</si>
  <si>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</si>
  <si>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</si>
  <si>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</si>
  <si>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</si>
  <si>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</si>
  <si>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</si>
  <si>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</si>
  <si>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</si>
  <si>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</si>
  <si>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</si>
  <si>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</si>
  <si>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</si>
  <si>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</si>
  <si>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</si>
  <si>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</si>
  <si>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</si>
  <si>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</si>
  <si>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</si>
  <si>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</si>
  <si>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</si>
  <si>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</si>
  <si>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</si>
  <si>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</si>
  <si>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</si>
  <si>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</si>
  <si>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</si>
  <si>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</si>
  <si>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</si>
  <si>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</si>
  <si>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</si>
  <si>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</si>
  <si>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</si>
  <si>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</si>
  <si>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</si>
  <si>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</si>
  <si>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</si>
  <si>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</si>
  <si>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</si>
  <si>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</si>
  <si>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</si>
  <si>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</si>
  <si>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</si>
  <si>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</si>
  <si>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</si>
  <si>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</si>
  <si>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</si>
  <si>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</si>
  <si>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</si>
  <si>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</si>
  <si>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</si>
  <si>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</si>
  <si>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</si>
  <si>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</si>
  <si>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</si>
  <si>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</si>
  <si>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</si>
  <si>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</si>
  <si>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</si>
  <si>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</si>
  <si>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</si>
  <si>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</si>
  <si>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</si>
  <si>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</si>
  <si>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</si>
  <si>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</si>
  <si>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</si>
  <si>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</si>
  <si>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</si>
  <si>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</si>
  <si>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</si>
  <si>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</si>
  <si>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</si>
  <si>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</si>
  <si>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</si>
  <si>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</si>
  <si>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</si>
  <si>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</si>
  <si>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</si>
  <si>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</si>
  <si>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</si>
  <si>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</si>
  <si>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</si>
  <si>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</si>
  <si>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</si>
  <si>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</si>
  <si>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</si>
  <si>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</si>
  <si>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</si>
  <si>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</si>
  <si>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</si>
  <si>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</si>
  <si>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</si>
  <si>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</si>
  <si>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</si>
  <si>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</si>
  <si>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</si>
  <si>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</si>
  <si>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</si>
  <si>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</si>
  <si>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</si>
  <si>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</si>
  <si>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</si>
  <si>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</si>
  <si>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</si>
  <si>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</si>
  <si>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</si>
  <si>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</si>
  <si>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</si>
  <si>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</si>
  <si>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</si>
  <si>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</si>
  <si>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</si>
  <si>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</si>
  <si>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</si>
  <si>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</si>
  <si>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</si>
  <si>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</si>
  <si>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</si>
  <si>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</si>
  <si>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</si>
  <si>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</si>
  <si>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</si>
  <si>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</si>
  <si>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</si>
  <si>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</si>
  <si>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</si>
  <si>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</si>
  <si>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</si>
  <si>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</si>
  <si>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</si>
  <si>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</si>
  <si>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</si>
  <si>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</si>
  <si>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</si>
  <si>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</si>
  <si>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</si>
  <si>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</si>
  <si>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</si>
  <si>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</si>
  <si>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</si>
  <si>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</si>
  <si>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</si>
  <si>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</si>
  <si>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</si>
  <si>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</si>
  <si>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</si>
  <si>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</si>
  <si>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</si>
  <si>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</si>
  <si>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</si>
  <si>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</si>
  <si>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</si>
  <si>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</si>
  <si>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</si>
  <si>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</si>
  <si>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</si>
  <si>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</si>
  <si>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</si>
  <si>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</si>
  <si>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</si>
  <si>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</si>
  <si>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</si>
  <si>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</si>
  <si>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</si>
  <si>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</si>
  <si>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</si>
  <si>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</si>
  <si>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</si>
  <si>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</si>
  <si>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</si>
  <si>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</si>
  <si>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</si>
  <si>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</si>
  <si>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</si>
  <si>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</si>
  <si>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</si>
  <si>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</si>
  <si>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</si>
  <si>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</si>
  <si>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</si>
  <si>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</si>
  <si>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</si>
  <si>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</si>
  <si>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</si>
  <si>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</si>
  <si>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</si>
  <si>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</si>
  <si>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</si>
  <si>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</si>
  <si>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</si>
  <si>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</si>
  <si>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</si>
  <si>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</si>
  <si>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</si>
  <si>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</si>
  <si>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</si>
  <si>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</si>
  <si>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</si>
  <si>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</si>
  <si>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</si>
  <si>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</si>
  <si>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</si>
  <si>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</si>
  <si>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</si>
  <si>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</si>
  <si>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</si>
  <si>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</si>
  <si>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</si>
  <si>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</si>
  <si>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</si>
  <si>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</si>
  <si>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</si>
  <si>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</si>
  <si>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</si>
  <si>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</si>
  <si>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</si>
  <si>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</si>
  <si>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</si>
  <si>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</si>
  <si>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</si>
  <si>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</si>
  <si>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</si>
  <si>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</si>
  <si>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</si>
  <si>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</si>
  <si>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</si>
  <si>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</si>
  <si>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</si>
  <si>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</si>
  <si>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</si>
  <si>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</si>
  <si>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</si>
  <si>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</si>
  <si>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</si>
  <si>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</si>
  <si>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</si>
  <si>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</si>
  <si>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</si>
  <si>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</si>
  <si>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</si>
  <si>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</si>
  <si>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</si>
  <si>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</si>
  <si>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</si>
  <si>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</si>
  <si>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</si>
  <si>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</si>
  <si>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</si>
  <si>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</si>
  <si>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</si>
  <si>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</si>
  <si>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</si>
  <si>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</si>
  <si>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</si>
  <si>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</si>
  <si>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</si>
  <si>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</si>
  <si>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</si>
  <si>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</si>
  <si>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</si>
  <si>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</si>
  <si>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</si>
  <si>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</si>
  <si>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</si>
  <si>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</si>
  <si>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</si>
  <si>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</si>
  <si>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</si>
  <si>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</si>
  <si>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</si>
  <si>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</si>
  <si>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</si>
  <si>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</si>
  <si>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</si>
  <si>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</si>
  <si>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</si>
  <si>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</si>
  <si>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</si>
  <si>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</si>
  <si>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</si>
  <si>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</si>
  <si>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</si>
  <si>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</si>
  <si>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</si>
  <si>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</si>
  <si>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</si>
  <si>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</si>
  <si>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</si>
  <si>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</si>
  <si>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</si>
  <si>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</si>
  <si>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</si>
  <si>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</si>
  <si>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</si>
  <si>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</si>
  <si>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</si>
  <si>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</si>
  <si>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</si>
  <si>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</si>
  <si>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</si>
  <si>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</si>
  <si>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</si>
  <si>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</si>
  <si>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</si>
  <si>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</si>
  <si>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</si>
  <si>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</si>
  <si>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</si>
  <si>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</si>
  <si>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</si>
  <si>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</si>
  <si>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</si>
  <si>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</si>
  <si>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</si>
  <si>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</si>
  <si>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</si>
  <si>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</si>
  <si>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</si>
  <si>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</si>
  <si>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</si>
  <si>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</si>
  <si>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</si>
  <si>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</si>
  <si>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</si>
  <si>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</si>
  <si>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</si>
  <si>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</si>
  <si>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</si>
  <si>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</si>
  <si>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</si>
  <si>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</si>
  <si>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</si>
  <si>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</si>
  <si>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</si>
  <si>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</si>
  <si>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</si>
  <si>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</si>
  <si>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</si>
  <si>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</si>
  <si>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</si>
  <si>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</si>
  <si>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</si>
  <si>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</si>
  <si>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</si>
  <si>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</si>
  <si>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</si>
  <si>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</si>
  <si>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</si>
  <si>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</si>
  <si>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</si>
  <si>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</si>
  <si>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</si>
  <si>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</si>
  <si>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</si>
  <si>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</si>
  <si>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</si>
  <si>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</si>
  <si>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</si>
  <si>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</si>
  <si>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</si>
  <si>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</si>
  <si>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</si>
  <si>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</si>
  <si>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</si>
  <si>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</si>
  <si>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</si>
  <si>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</si>
  <si>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</si>
  <si>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</si>
  <si>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</si>
  <si>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</si>
  <si>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</si>
  <si>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</si>
  <si>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</si>
  <si>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</si>
  <si>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</si>
  <si>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</si>
  <si>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</si>
  <si>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</si>
  <si>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</si>
  <si>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</si>
  <si>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</si>
  <si>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</si>
  <si>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</si>
  <si>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</si>
  <si>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</si>
  <si>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</si>
  <si>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</si>
  <si>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</si>
  <si>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</si>
  <si>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</si>
  <si>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</si>
  <si>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</si>
  <si>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</si>
  <si>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</si>
  <si>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</si>
  <si>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</si>
  <si>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</si>
  <si>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</si>
  <si>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</si>
  <si>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</si>
  <si>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</si>
  <si>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</si>
  <si>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</si>
  <si>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</si>
  <si>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</si>
  <si>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</si>
  <si>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</si>
  <si>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</si>
  <si>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</si>
  <si>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</si>
  <si>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</si>
  <si>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</si>
  <si>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</si>
  <si>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</si>
  <si>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</si>
  <si>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</si>
  <si>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</si>
  <si>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</si>
  <si>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</si>
  <si>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</si>
  <si>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</si>
  <si>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</si>
  <si>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</si>
  <si>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</si>
  <si>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</si>
  <si>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</si>
  <si>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</si>
  <si>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</si>
  <si>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</si>
  <si>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</si>
  <si>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</si>
  <si>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</si>
  <si>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</si>
  <si>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</si>
  <si>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</si>
  <si>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</si>
  <si>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</si>
  <si>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</si>
  <si>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</si>
  <si>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</si>
  <si>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</si>
  <si>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</si>
  <si>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</si>
  <si>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</si>
  <si>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</si>
  <si>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</si>
  <si>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</si>
  <si>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</si>
  <si>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</si>
  <si>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</si>
  <si>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</si>
  <si>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</si>
  <si>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</si>
  <si>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</si>
  <si>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</si>
  <si>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</si>
  <si>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</si>
  <si>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</si>
  <si>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</si>
  <si>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</si>
  <si>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</si>
  <si>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</si>
  <si>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</si>
  <si>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</si>
  <si>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</si>
  <si>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</si>
  <si>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</si>
  <si>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</si>
  <si>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</si>
  <si>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</si>
  <si>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</si>
  <si>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</si>
  <si>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</si>
  <si>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</si>
  <si>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</si>
  <si>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</si>
  <si>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</si>
  <si>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</si>
  <si>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</si>
  <si>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</si>
  <si>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</si>
  <si>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</si>
  <si>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</si>
  <si>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</si>
  <si>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</si>
  <si>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</si>
  <si>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</si>
  <si>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</si>
  <si>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</si>
  <si>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</si>
  <si>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</si>
  <si>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</si>
  <si>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</si>
  <si>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</si>
  <si>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</si>
  <si>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</si>
  <si>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</si>
  <si>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</si>
  <si>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</si>
  <si>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</si>
  <si>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</si>
  <si>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</si>
  <si>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</si>
  <si>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</si>
  <si>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</si>
  <si>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</si>
  <si>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</si>
  <si>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</si>
  <si>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</si>
  <si>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</si>
  <si>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</si>
  <si>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</si>
  <si>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</si>
  <si>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</si>
  <si>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</si>
  <si>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</si>
  <si>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</si>
  <si>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</si>
  <si>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</si>
  <si>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</si>
  <si>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</si>
  <si>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</si>
  <si>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</si>
  <si>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</si>
  <si>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</si>
  <si>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</si>
  <si>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</si>
  <si>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</si>
  <si>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</si>
  <si>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</si>
  <si>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</si>
  <si>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</si>
  <si>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</si>
  <si>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</si>
  <si>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</si>
  <si>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</si>
  <si>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</si>
  <si>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</si>
  <si>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</si>
  <si>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</si>
  <si>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</si>
  <si>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</si>
  <si>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</si>
  <si>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</si>
  <si>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</si>
  <si>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</si>
  <si>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</si>
  <si>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</si>
  <si>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</si>
  <si>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</si>
  <si>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</si>
  <si>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</si>
  <si>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</si>
  <si>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</si>
  <si>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</si>
  <si>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</si>
  <si>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</si>
  <si>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</si>
  <si>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</si>
  <si>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</si>
  <si>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</si>
  <si>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</si>
  <si>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</si>
  <si>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</si>
  <si>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</si>
  <si>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</si>
  <si>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</si>
  <si>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</si>
  <si>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</si>
  <si>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</si>
  <si>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</si>
  <si>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</si>
  <si>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</si>
  <si>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</si>
  <si>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</si>
  <si>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</si>
  <si>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</si>
  <si>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</si>
  <si>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</si>
  <si>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</si>
  <si>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</si>
  <si>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</si>
  <si>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</si>
  <si>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</si>
  <si>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</si>
  <si>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</si>
  <si>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</si>
  <si>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</si>
  <si>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</si>
  <si>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</si>
  <si>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</si>
  <si>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</si>
  <si>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</si>
  <si>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</si>
  <si>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</si>
  <si>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</si>
  <si>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</si>
  <si>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</si>
  <si>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</si>
  <si>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</si>
  <si>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</si>
  <si>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</si>
  <si>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</si>
  <si>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</si>
  <si>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</si>
  <si>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</si>
  <si>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</si>
  <si>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</si>
  <si>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</si>
  <si>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</si>
  <si>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</si>
  <si>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</si>
  <si>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</si>
  <si>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</si>
  <si>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</si>
  <si>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</si>
  <si>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</si>
  <si>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</si>
  <si>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</si>
  <si>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</si>
  <si>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</si>
  <si>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</si>
  <si>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Большесельский муниципальный район </t>
  </si>
  <si>
    <t>Большесельский муниципальный район</t>
  </si>
  <si>
    <t>Газификация г. Ростова (городское поселение Ростов)</t>
  </si>
  <si>
    <t>Газификация г. Гаврилов-Ям (городское поселение Гаврилов-Ям)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</si>
  <si>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</si>
  <si>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межпоселкового газопровода Курортная зона "Золотое кольцо" - п. Берендеево</t>
  </si>
  <si>
    <t>Газификация р. п. Пречистое (городское поселение Пречистое)</t>
  </si>
  <si>
    <t>Городской округ г. Рыбинск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</si>
  <si>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</si>
  <si>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</si>
  <si>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Городской округ г. Ярославль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</si>
  <si>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</si>
  <si>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</si>
  <si>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</si>
  <si>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Субсидия на реализацию мероприятий по строительству и реконструкции объектов теплоснабжения и газификации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</si>
  <si>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</si>
  <si>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</si>
  <si>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</si>
  <si>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</si>
  <si>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</si>
  <si>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</si>
  <si>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</si>
  <si>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</si>
  <si>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</si>
  <si>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"Охрана окружающей среды в Ярославской области"</t>
  </si>
  <si>
    <t>12.4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</si>
  <si>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</si>
  <si>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</si>
  <si>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</si>
  <si>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</si>
  <si>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</si>
  <si>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</si>
  <si>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</si>
  <si>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</si>
  <si>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</si>
  <si>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</si>
  <si>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</si>
  <si>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</si>
  <si>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</si>
  <si>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</si>
  <si>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</si>
  <si>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Субсидия на создание комплекса обеспечивающей инфраструктуры туристко-рекреационного кластера "Золотое кольцо"</t>
  </si>
  <si>
    <t>24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</si>
  <si>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</si>
  <si>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Стабилизация береговой полосы Горьковского водохранилища в районе населенного пункта Устье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</si>
  <si>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</si>
  <si>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</si>
  <si>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</si>
  <si>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</si>
  <si>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Реконструкция автомобильной дороги Телицино - Голодяево в Даниловском муниципальном районе, в т.ч. кредиторская задолженность</t>
  </si>
  <si>
    <t>обл.соб.</t>
  </si>
  <si>
    <t>мун.соб</t>
  </si>
  <si>
    <t>мун.соб.</t>
  </si>
  <si>
    <t>разница</t>
  </si>
  <si>
    <t>Обл.соб.+Мун.соб.(расчетно)</t>
  </si>
  <si>
    <t>15.3</t>
  </si>
  <si>
    <t>Строительство инженерных сетей теплоснабжения от блочно-модульной котельной к зданию корпуса механосборочного ЦСИД Тутаевского промышленного парка "Мастер"</t>
  </si>
  <si>
    <t>Строительство автомобильной дороги Буйкино-Щукино в Борисоглебском и Большесельском МР Ярославской области</t>
  </si>
  <si>
    <t>Реконструкция автомобильной дороги Большое Село-Волыново-Щукино в Большесельском МР Ярославской области</t>
  </si>
  <si>
    <t>Строительство мостового перехода через реку Улейму на автомобильной дороге Печкино-Потопчино в Угличском МР Ярославской области</t>
  </si>
  <si>
    <t>Реконструкция автодороги Крюково-Харинское-Митинское (обход реки Сутки) в Мышкинском МР Ярославской области</t>
  </si>
  <si>
    <t>Реконструкция автомобильной дороги Григорьевское - Михайловское - Норское в Ярославском МР Ярославской области</t>
  </si>
  <si>
    <t>Реконструкция автомобильной дороги Борисоглеб-Буйкино в Борисоглебском МР Ярославской области</t>
  </si>
  <si>
    <t>Реконструкция мостового перехода через реку Маткому автомобильной дороги Патрино – Голодяйка, км 1+800 в Пошехонском МР Ярославской области</t>
  </si>
  <si>
    <t>Реконструкция мостового перехода через реку Койку на автомобильной дороге Девницы – Дор, км 1+850  в Большесельском МР Ярославской области</t>
  </si>
  <si>
    <t>Реконструкция административно-бытового корпуса и производственного корпуса (2 этап финансирования) Тутаевского промышленного парка "Мастер"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</si>
  <si>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</si>
  <si>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</si>
  <si>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Областная целевая программа "Комплексный инвестиционный план модернизации городского поселения Ростов" на 2010-2015 годы</t>
  </si>
  <si>
    <t>Разработка проектно-сметной документации по строительству дошкольных образовательных организаций</t>
  </si>
  <si>
    <t xml:space="preserve">Строительство объекта "Детский сад на 120 мест с инженерными коммуникациями, Ярославская область,                                                                 г. Тутаев, МКР-11 (пересечение ул. Комсомольской и                                                                    ул. Терешковой)" </t>
  </si>
  <si>
    <t>Строительство хирургического корпуса для ГУЗ ЯО "Областная клиническая онкологическая больница",                                                                  г. Ярославль (проектные работы)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</si>
  <si>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</si>
  <si>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</si>
  <si>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 xml:space="preserve">Приобретение жилья медицинским работникам государственных учреждений здравоохранения Ярославской области, не имеющим собственного жилья
</t>
  </si>
  <si>
    <t>Реконструкция мостового перехода через реку Чернавку на автомобильной дороге Некоуз – Родионово – пос. Октябрь,                                                                         км 0+200 в Некоузском МР Ярославской области</t>
  </si>
  <si>
    <t>Субсидия на реализацию мероприятий по строительству объектов коммунальной инфраструктуры</t>
  </si>
  <si>
    <t>Региональная программа "Развитие водохозяйственного комплекса Ярославской области в 2013 - 2020 годах"</t>
  </si>
  <si>
    <r>
      <t xml:space="preserve">Субсидия на приобретение оборудования для быстровозводимых физкультурно-оздоровительных комплексов, включая металлоконструкции и металлоизделия,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</si>
  <si>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r>
      <t xml:space="preserve">Субсидия на реализацию мероприятий по строительству и реконструкции спортивных объектов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</si>
  <si>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>Областная целевая программа развития субъектов малого и среднего предпринимательства Ярославской области на 2013 - 2015 годы</t>
  </si>
  <si>
    <t>Строительство сетей водоснабжения и хозяйственно-бытовой канализациив Ярославской области в городском поселении Ростов. 2 этап. Сети хозяйственно-бытовой канализации по ул. Переславской, ул. Урицкого и                                                                                                              ул. Московское шоссе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</si>
  <si>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</si>
  <si>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120 мест с инженерными коммуникациями в раб. пос. Петровское, ул. Солнечная, Ростовский МР</t>
  </si>
  <si>
    <t>Строительство детского сада на 220 мест с инженерными коммуникациями и сооружениями в г. Угличе, мкр. Мирный, у д. 14</t>
  </si>
  <si>
    <t xml:space="preserve">15.7                                      </t>
  </si>
  <si>
    <t xml:space="preserve"> Областная целевая программа "Развитие материально-технической базы медицинских организаций Ярославской области" на 2009 - 2015 годы</t>
  </si>
  <si>
    <t xml:space="preserve">Региональная целевая программа "Улучшение кадрового обеспечения государственных медицинских организаций Ярославской области" на 2013 - 2017 годы 
</t>
  </si>
  <si>
    <t>Региональная программа "Социальная поддержка пожилых граждан в Ярославской области" на 2011 - 2015 годы</t>
  </si>
  <si>
    <t xml:space="preserve">Региональная программа "Стимулирование развития жилищного строительства на территории Ярославской области" на 2011 - 2020 годы </t>
  </si>
  <si>
    <t>Областная целевая программа "Развитие материально-технической базы физической культуры и спорта Ярославской области" на 2011 - 2016 годы</t>
  </si>
  <si>
    <t>Областная целевая программа "Стимулирование инвестиционной деятельности в Ярославской области" на 2012 - 2014 годы</t>
  </si>
  <si>
    <t>Областная целевая программа "Устойчивое развитие сельских территорий Ярославской области" на 2014 - 2020 годы</t>
  </si>
  <si>
    <t>Объекты собственности Ярославской области</t>
  </si>
  <si>
    <t>ПЕРЕЧЕНЬ</t>
  </si>
  <si>
    <t>Объем бюджетных ассигнований, рублей</t>
  </si>
  <si>
    <t xml:space="preserve">на 2015 - 2017 годы    </t>
  </si>
  <si>
    <t>1</t>
  </si>
  <si>
    <t>2</t>
  </si>
  <si>
    <t>Строительство детской поликлиники для ГУЗ ЯО "Клиническая больница № 2" г. Ярославль</t>
  </si>
  <si>
    <t>Строительство детского сада на 140 мест, дер. Карабиха,  Ярославский МР</t>
  </si>
  <si>
    <t>Объекты муниципальной собственности</t>
  </si>
  <si>
    <t>Газификация Заволжского района городского округа г. Рыбинска</t>
  </si>
  <si>
    <t>Газификация микрорайонов Веретье,  Прибрежный городского округа г. Рыбинска</t>
  </si>
  <si>
    <t>Газификация Запахомовского района  городского округа г. Рыбинска</t>
  </si>
  <si>
    <t>Строительство автоматизированной газовой котельной в с. Дунилово</t>
  </si>
  <si>
    <t>Газификация г. Любима (городское поселение Любим)</t>
  </si>
  <si>
    <t>Перевод на природный газ с твердого топлива котельной  Скоковской средней общеобразовательной школы д. Скоково</t>
  </si>
  <si>
    <t xml:space="preserve">Децентрализация системы теплоснабжения 18-ти квартирного жилого дома № 28 в пос. Отрадный </t>
  </si>
  <si>
    <t xml:space="preserve">Децентрализация системы теплоснабжения 18-ти квартирного жилого дома № 66 в пос. Отрадный </t>
  </si>
  <si>
    <t>Реконструкция котельной с переводом на природный газ в с. Туношна</t>
  </si>
  <si>
    <t>Реконструкция водовода диаметром 100 мм от водозабора протяженностью 1,45 км, расположенного вблизи с. Брейтово</t>
  </si>
  <si>
    <t>Строительство наружных сетей канализации северо-западной части города Переславля-Залесского</t>
  </si>
  <si>
    <t>Строительство напорного канализационного коллектора от МКР-3 до ОСК (очистные сооружения канализации) г. Ростов</t>
  </si>
  <si>
    <t>Газификация с. Покров</t>
  </si>
  <si>
    <t>Газификация пос. Хмельники</t>
  </si>
  <si>
    <t>Распределительный  газопровод низкого давления: Ярославская обл., Ростовский МР, с/п Поречье-Рыбное, ул. Ленинская, ул. Пушкина, ул. Молодежная, ул. Красноармейская</t>
  </si>
  <si>
    <t xml:space="preserve">всего                                                                             </t>
  </si>
  <si>
    <t>Промышленный парк "Гаврилов-Ям" с инженерными коммуникациями, Ярославская область, г. Гаврилов-Ям,                                                      ул. Комарова, д.1, городское поселение Гаврилов-Ям. Этапы 1,2</t>
  </si>
  <si>
    <t>Реконструкция автомобильной дороги Большое Село-Волыново-Щукино, 18+840-22+280 км в Большесельском МР Ярославской области</t>
  </si>
  <si>
    <t>Реконструкция автомобильной дороги Ростов-Иваново-Нижний Новгород (обход с.Сулость) в Ростовском МР Ярославской области</t>
  </si>
  <si>
    <t>Реконструкция автодороги Говырино-Дмитровское-Нагорье в Переславском МР Ярославской области</t>
  </si>
  <si>
    <t>Реконструкция автомобильной дороги Филипищево-Плоски с мостовым переходом через реку Пукшу в Угличском МР Ярославской области</t>
  </si>
  <si>
    <t>Субсидия на строительство улично-дорожной сети жилого комплекса "Преображенский" в г. Ярославле</t>
  </si>
  <si>
    <t>Реконструкция сетей водопровода по ул. Первомайской в г. Любиме</t>
  </si>
  <si>
    <t>Объекты собственности Ярославской области:</t>
  </si>
  <si>
    <t>Приобретение многофункционального центра с бассейном и инженерными коммуникациями по адресу: г. Ярославль, Заволжский район, проспект Машиностроителей, дом 9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</si>
  <si>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
</t>
  </si>
  <si>
    <t>Субсидия на улучшение условий проживания отдельных категорий граждан, нуждающихся в специальной социальной защите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</si>
  <si>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</si>
  <si>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Реконструкция очистных сооружений канализации и системы водоотведения д. Дюдьково</t>
  </si>
  <si>
    <t>Берегоукрепление правого берега р. Волги от "Обелиска" до Дворца спорта "Полет" в г. Рыбинск</t>
  </si>
  <si>
    <t>3 (гр.4+гр.5+гр.6)</t>
  </si>
  <si>
    <t>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</si>
  <si>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Реализация 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</si>
  <si>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ВСЕГО, в том числе за счет средств:</t>
  </si>
  <si>
    <t xml:space="preserve">Газификация с. Покров и населенных пунктов, находящихся в зоне газопровода газораспределительная станция № 3 г. Рыбинска - санаторий "Черная речка" - с. Охотино (в том числе проектные работы) </t>
  </si>
  <si>
    <t xml:space="preserve">Газификация р.п. Некрасовское </t>
  </si>
  <si>
    <t xml:space="preserve">Газификация д. Коленово и населенных пунктов, находящихся в зоне газопровода п. Петровское - д. Коленово - с. Караш - д. Итларь с отводом на п. Хмельники (в том числе проектные работы) </t>
  </si>
  <si>
    <t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</t>
  </si>
  <si>
    <t xml:space="preserve">Газификация р. п. Петровское </t>
  </si>
  <si>
    <t>Строительство газораспределительных сетей к муниципальному жилому фонду ОКУ-3</t>
  </si>
  <si>
    <t xml:space="preserve">Газификация д. Илькино </t>
  </si>
  <si>
    <t xml:space="preserve">Газификация д. Хохлево </t>
  </si>
  <si>
    <t xml:space="preserve"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</t>
  </si>
  <si>
    <t>Строительство распределительного поселкового газопровода низкого давления, д. Кривец</t>
  </si>
  <si>
    <t xml:space="preserve">Газификация жилых домов в п. Волга </t>
  </si>
  <si>
    <t xml:space="preserve">Газоснабжение жилых домов в п. Октябрь </t>
  </si>
  <si>
    <t xml:space="preserve">Строительство газовой блочно-модульной котельной с. Купанское </t>
  </si>
  <si>
    <t xml:space="preserve">Газификация с. Новое </t>
  </si>
  <si>
    <t xml:space="preserve">Газификация с. Берендеево </t>
  </si>
  <si>
    <t xml:space="preserve">Газификация с. Купанское (в том числе проектные работы) </t>
  </si>
  <si>
    <t>Газификация улицы Воинская часть и улицы Алекино в д. Глебовское</t>
  </si>
  <si>
    <t xml:space="preserve">Газопровод д. Кормилицино, д. Комарово </t>
  </si>
  <si>
    <t>Строительство модульной котельной с оптимизацией тепловых сетей в п. Песочное</t>
  </si>
  <si>
    <t>Реконструкция котельной здания общественной бани с переводом на природный газ в д. Юркино, ул. Транспортная, д. 4а</t>
  </si>
  <si>
    <t>02.9</t>
  </si>
  <si>
    <t>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</si>
  <si>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Строительство и реконструкция шахтных колодцев</t>
  </si>
  <si>
    <t>Городской округ г. Переславль-Залесский</t>
  </si>
  <si>
    <t>Строительство и реконструкция зданий образовательных организаций</t>
  </si>
  <si>
    <t xml:space="preserve">Строительство артезианской скважины в д. Столбищи </t>
  </si>
  <si>
    <t>Строительство водопровода к п.Зеленая Роща</t>
  </si>
  <si>
    <t>Сети напорной и самотечной канализации в пос. Горушка</t>
  </si>
  <si>
    <t>Реконструкция и строительство сетей водопровода в г. Данилов</t>
  </si>
  <si>
    <t>Реконструкция очистных сооружений хозяйственно-бытовых сточных вод в г. Данилов</t>
  </si>
  <si>
    <t>Реконструкция очистных сооружений водоснабжения – системы очистки питьевой воды г. Мышкин, Поводневский сельский округ, южнее д. Коптюшка</t>
  </si>
  <si>
    <t>Строительство комплексной станции очистки воды в д. Горки</t>
  </si>
  <si>
    <t xml:space="preserve">Станция обезжелезивания  воды из скважины производительностью 200 куб. м/сутки в с. Шопша </t>
  </si>
  <si>
    <t>Реконструкция очистных сооружений хозяйственно- бытовой канализации в д. Грешнево</t>
  </si>
  <si>
    <t>Строительство очистных сооружений канализации в п. Тихменево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</si>
  <si>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</si>
  <si>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</si>
  <si>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</si>
  <si>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</si>
  <si>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</si>
  <si>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</si>
  <si>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Субсидия на реализацию мероприятий по строительству и реконструкции объектов берегоукрепления за счет средств областного бюджета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</si>
  <si>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</si>
  <si>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</si>
  <si>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</si>
  <si>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</si>
  <si>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 за счет средств областного бюджета</t>
  </si>
  <si>
    <t xml:space="preserve">Реализация мероприятий по строительству и реконструкции дошкольных образовательных организаций </t>
  </si>
  <si>
    <t xml:space="preserve">Строительство блочно-модульной газовой котельной с подключением к инженерным сетям в с. Хмельники </t>
  </si>
  <si>
    <t xml:space="preserve">в рамках адресной инвестиционной программы Ярославской области                         </t>
  </si>
  <si>
    <t>Строительство детского сада на 110 мест в г. Пошехонье,                                                                                    ул. Комсомольская, д. 39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</si>
  <si>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              г. Ярославль, Заволжский район, ул. Красноборская, у д. 37</t>
  </si>
  <si>
    <t>Строительство здания муниципального дошкольного образовательного учреждения с инженерными коммуникациями,                                                г. Ярославль, Дзержинский район, ул. Строителей, за д. 17</t>
  </si>
  <si>
    <t>Строительство здания муниципального дошкольного образовательного учреждения с инженерными коммуникациями,                                                   г. Ярославль, Заволжский район, ул. Папанина (в районе д. 6, корп. 2)</t>
  </si>
  <si>
    <t>Строительство здания  муниципального дошкольного образовательного учреждения с инженерными коммуникациями,                      г. Ярославль, Фрунзенский район, ул. Чернопрудная (у д. 12, корп. 2)</t>
  </si>
  <si>
    <t>Строительство детского сада на 240 мест, Ярославская область,                                             г. Рыбинск, ул. Новоселов, д. 26</t>
  </si>
  <si>
    <t>Строительство здания дошкольной образовательной организации по пр-ту Дзержинского, г. Ярославль</t>
  </si>
  <si>
    <t>Строительство ощеобразовательной школы, городской округ                                                                              г. Рыбинск, ул. Тракторная, д. 12</t>
  </si>
  <si>
    <t>Субсидия на строительство и реконструкцию зданий образовательных организаций за счет средств областного бюджета</t>
  </si>
  <si>
    <t>Строительство детского сада-яслей на 140 мест, пос. Ивняки, Ярославский МР</t>
  </si>
  <si>
    <t>Областная целевая программа "Обеспечение доступности дошкольного образования в Ярославской области"                                                                               на 2011 - 2015 годы</t>
  </si>
  <si>
    <t>Строительство детского сада на 240 мест с объектами инженерной инфраструктуры в г. Данилове (в 35 м на север от д. 54 по                                                                               ул. Ярославской)</t>
  </si>
  <si>
    <t>Детский сад на 120 мест с инженерными коммуникациями в                                           г. Данилове, ул. Петербургская, д. 16</t>
  </si>
  <si>
    <t>Строительство детского сада на 80 мест в пос. Искра Октября,                                                                             ул. Молодежная, Рыбинский МР</t>
  </si>
  <si>
    <t>Строительство детского сада - начальной школы на 125 мест с инженерными коммуникациями и благоустройством территории в                                                                                                      с. Вятском, ул. Давыдовская, д. 31, Некрасовский МР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</si>
  <si>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                                               г. Ярославль, Дзержинский район, Тутаевское шоссе (за д. 105),                                                      мкр. 12</t>
  </si>
  <si>
    <t>Строительство здания муниципального дошкольного образовательного учреждения с инженерными коммуникациями,                                                                                                г. Ярославль, Фрунзенский район, ул. Академика Колмогорова                                                (в районе д. 10, корп. 2 по ул. Чернопрудной )</t>
  </si>
  <si>
    <t>Строительство пристройки на 120 мест к детскому саду № 10, Ярославская область, г. Рыбинск, ул. Герцена, д. 95а</t>
  </si>
  <si>
    <t>Региональная адресная программа по переселению граждан из аварийного жилищного фонда Ярославской  области                                                               на 2013 - 2017 годы</t>
  </si>
  <si>
    <r>
      <t>Субсидия на обеспечение мероприятий по переселению граждан из аварийного жилищного фонда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за счет средств, поступивших от                                                      ГК - Фонда содействия реформированию жилищно-коммунального хозяйства</t>
    </r>
  </si>
  <si>
    <t>Строительство многофункционального  спортивного зала муниципального образовательного учреждения дополнительного образования детей Детско-юношенской спортивной школы "Спринт",                                 г. Гаврилов-Ям, ул. Молодежная, д. 7</t>
  </si>
  <si>
    <r>
      <t>Газификация д. Ларионово, с. Погорелка и населенных пунктов, находящихся в зоне газопровода с. Глебово - с. Погорелка -                                                             д.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Ларионово с отводом на д. Ясенево (бухта Коприно) </t>
    </r>
  </si>
  <si>
    <t>Строительство межпоселкового газопровода д. Демино -                                                                                            п. Шашково</t>
  </si>
  <si>
    <t>Строительство межпоселкового газопровода п. Бурмакино -                                                            с. Никольское с отводом на ст. Сахареж</t>
  </si>
  <si>
    <t>Строительство блочно-модульной газовой котельной с подключением к инженерным сетям в с. Татищев Погост</t>
  </si>
  <si>
    <t>Строительство межпоселкового газопровода высокого давления                                                      2-ой категории г. Углич - д. Черкасово</t>
  </si>
  <si>
    <t>Строительство межпоселкового газопровода д. Ульяново -                                                                          д. Головино</t>
  </si>
  <si>
    <t>Газификация улиц правобережной части г. Тутаева (городское поселение Тутаев)</t>
  </si>
  <si>
    <t xml:space="preserve">Газификация  многоквартирных домов по ул. Усыскина,                                                                                           ул. Челюскинцев, пл. Советская в с. Большое Село </t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</si>
  <si>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на 2011 - 2016 годы </t>
  </si>
  <si>
    <t>Строительство межпоселкового газопровода с. Шопша - д. Шалаево с ответвлением на ОКУ-3 и д. Коромыслово (1 этап газопровода                                                       с. Шопша - д. Шалаево - с. Ильинское - Урусово)</t>
  </si>
  <si>
    <t xml:space="preserve">Строительство газораспределительных сетей д. Путилово -                                                                 д. Пасынково - д. Исаково - д. Ульяново - д. Матвеевка </t>
  </si>
  <si>
    <t>Строительство межпоселкового газопровода г. Данилов -                                                                            пос. Рощино - с. Покров</t>
  </si>
  <si>
    <t>Строительство межпоселкового газопровода высокого давления                                                                         д. Малое Марьино - д. Семлово - д. Козлово - д. Федурино</t>
  </si>
  <si>
    <t xml:space="preserve">Газификация д. Вощиково и населенных пунктов, находящихся в зоне межпоселкового газопровода с. Кременево - д. Вощиково -                                                               с. Арефино (в том числе проектные работы) </t>
  </si>
  <si>
    <t>Региональная программа "Развитие водоснабжения, водоотведения и очистки сточных вод Ярославской области"                                            на 2012 - 2017 годы</t>
  </si>
  <si>
    <t>Реконструкция участка самотечной канализации (700 м) по                                                                   ул. Механизаторов с. Брейтово с устройством 14 канализационных колодцев в Брейтовском муниципальном районе</t>
  </si>
  <si>
    <t>Строительство системы общепоселковой канализации в                                                                          п. Некрасовское</t>
  </si>
  <si>
    <t>Строительство станции водоочистки на базе двух скважин в                                                                                   п. Октябрь</t>
  </si>
  <si>
    <t>Реконструкция автомобильной дороги Борисоглеб-Буйкино,                                                                        км 28+620-33+470 в Борисоглебском МР Ярославской области</t>
  </si>
  <si>
    <t>Реконструкция Юго-Западной окружной дороги г. Ярославля                                                  (1 этап),км 5+300-8+000 в Ярославском МР Ярославской области</t>
  </si>
  <si>
    <t>Областная целевая программа "Развитие сети автомобильных дорог Ярославской области" на 2010 - 2015 годы</t>
  </si>
  <si>
    <t>Реконструкция автомобильной дороги Деревеньки-Погорелка в Борисоглебском МР Ярославской области (1-2 этапы)</t>
  </si>
  <si>
    <t>Строительство автомобильной дороги Богородское-Федорково-Кесова Гора в Мышкинском МР Ярославской области</t>
  </si>
  <si>
    <t>Реконструкция автодороги "Подъезд к Костроме" - Телищево - Чернеево с подъездом к Малышеву с устройством разворотной площадки в д.Чернеево и автобусных остановок на участке 0 км -                                             до д. Чернеево и устройством искусственного освещения                                       д. Телищево в Ярославском МР Ярославской области</t>
  </si>
  <si>
    <t>Реконструкция автомобильной дороги Ярославль-Углич                                                                                               км 32+700-км 37+700 в Большесельском МР Ярославской области</t>
  </si>
  <si>
    <t>Реконструкция тепловых сетей центральной котельной по                                                                     ул. Республиканская в с. Брейтово (участок от ул. Воронцова до                                                       ул. Республиканская, д. 1)</t>
  </si>
  <si>
    <t>Строительство газопровода высокого давления с. Туношна -                                      д. Воробино</t>
  </si>
  <si>
    <t>Строительство наружных сетей канализации в центральной части                                                   г. Данилов</t>
  </si>
  <si>
    <t xml:space="preserve">Наименований государственной программы Ярославской области, областной целевой (региональной) программы, объекта                                               </t>
  </si>
  <si>
    <t xml:space="preserve"> объектов капитального строительства, планируемых к финансированию за счет средств областного и федерального бюджетов </t>
  </si>
  <si>
    <t xml:space="preserve">Номер                              программы, подпрограммы </t>
  </si>
  <si>
    <r>
      <rPr>
        <b/>
        <sz val="14"/>
        <rFont val="Times New Roman"/>
        <family val="1"/>
        <charset val="204"/>
      </rPr>
      <t xml:space="preserve">2016 год    </t>
    </r>
    <r>
      <rPr>
        <sz val="14"/>
        <rFont val="Times New Roman"/>
        <family val="1"/>
        <charset val="204"/>
      </rPr>
      <t xml:space="preserve">                                 </t>
    </r>
  </si>
  <si>
    <r>
      <rPr>
        <b/>
        <sz val="14"/>
        <rFont val="Times New Roman"/>
        <family val="1"/>
        <charset val="204"/>
      </rPr>
      <t xml:space="preserve">2017 год </t>
    </r>
    <r>
      <rPr>
        <sz val="14"/>
        <rFont val="Times New Roman"/>
        <family val="1"/>
        <charset val="204"/>
      </rPr>
      <t xml:space="preserve">                               </t>
    </r>
  </si>
  <si>
    <r>
      <rPr>
        <b/>
        <sz val="14"/>
        <rFont val="Times New Roman"/>
        <family val="1"/>
        <charset val="204"/>
      </rPr>
      <t xml:space="preserve">2015 год    </t>
    </r>
    <r>
      <rPr>
        <sz val="14"/>
        <rFont val="Times New Roman"/>
        <family val="1"/>
        <charset val="204"/>
      </rPr>
      <t xml:space="preserve">                                 </t>
    </r>
  </si>
  <si>
    <t>Областная целевая программа развития туризма и отдыха в Ярославской области на 2011 - 2015 годы</t>
  </si>
  <si>
    <t xml:space="preserve">Распределительный газопровод низкого давления по ул. 8 Марта, ул.Садовая, ул. Свободы, ул. 3-я Строителей, ул. Солнечная в                                                                           с. Большое Село </t>
  </si>
  <si>
    <t>Реконструкция самотечного и напорного коллекторов от ПМК-3 до новых очистных сооружений, включая реконструкцию канализационной насосной станции с. Брейтово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</si>
</sst>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2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3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horizontal="right" vertical="top"/>
    </xf>
    <xf numFmtId="49" fontId="20" fillId="0" borderId="0" xfId="0" applyNumberFormat="1" applyFont="1" applyFill="1" applyAlignment="1">
      <alignment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vertical="top" wrapText="1"/>
    </xf>
    <xf numFmtId="4" fontId="61" fillId="0" borderId="1" xfId="0" applyNumberFormat="1" applyFont="1" applyFill="1" applyBorder="1" applyAlignment="1">
      <alignment horizontal="right" vertical="top"/>
    </xf>
    <xf numFmtId="0" fontId="20" fillId="0" borderId="13" xfId="0" applyFont="1" applyFill="1" applyBorder="1" applyAlignment="1">
      <alignment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center" vertical="top" wrapText="1"/>
    </xf>
    <xf numFmtId="49" fontId="60" fillId="0" borderId="13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3" fontId="61" fillId="0" borderId="1" xfId="0" applyNumberFormat="1" applyFont="1" applyFill="1" applyBorder="1" applyAlignment="1">
      <alignment horizontal="right" vertical="top" wrapText="1"/>
    </xf>
    <xf numFmtId="3" fontId="43" fillId="0" borderId="1" xfId="0" applyNumberFormat="1" applyFont="1" applyFill="1" applyBorder="1" applyAlignment="1">
      <alignment horizontal="right" vertical="top" wrapText="1"/>
    </xf>
    <xf numFmtId="0" fontId="42" fillId="0" borderId="0" xfId="0" applyFont="1" applyFill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center" vertical="top" wrapText="1"/>
    </xf>
    <xf numFmtId="0" fontId="41" fillId="0" borderId="0" xfId="0" applyFont="1" applyFill="1" applyAlignment="1">
      <alignment horizontal="left" vertical="top" wrapText="1"/>
    </xf>
    <xf numFmtId="0" fontId="50" fillId="0" borderId="0" xfId="0" applyFont="1" applyFill="1" applyAlignment="1">
      <alignment horizontal="left" vertical="top" wrapText="1"/>
    </xf>
    <xf numFmtId="3" fontId="60" fillId="0" borderId="1" xfId="0" applyNumberFormat="1" applyFont="1" applyFill="1" applyBorder="1" applyAlignment="1">
      <alignment horizontal="right" vertical="top" wrapText="1"/>
    </xf>
    <xf numFmtId="0" fontId="43" fillId="0" borderId="1" xfId="0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right" vertical="top"/>
    </xf>
    <xf numFmtId="49" fontId="20" fillId="0" borderId="0" xfId="0" applyNumberFormat="1" applyFont="1" applyFill="1" applyBorder="1" applyAlignment="1">
      <alignment horizontal="center" vertical="top" wrapText="1"/>
    </xf>
    <xf numFmtId="3" fontId="43" fillId="0" borderId="1" xfId="3" applyNumberFormat="1" applyFont="1" applyFill="1" applyBorder="1" applyAlignment="1">
      <alignment horizontal="right" vertical="top" wrapText="1"/>
    </xf>
    <xf numFmtId="3" fontId="43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vertical="top" wrapText="1"/>
    </xf>
    <xf numFmtId="0" fontId="20" fillId="0" borderId="0" xfId="0" applyFont="1" applyFill="1" applyBorder="1" applyAlignment="1">
      <alignment horizontal="right" vertical="top"/>
    </xf>
    <xf numFmtId="3" fontId="60" fillId="0" borderId="1" xfId="4" applyNumberFormat="1" applyFont="1" applyFill="1" applyBorder="1" applyAlignment="1" applyProtection="1">
      <alignment horizontal="right" vertical="top" wrapText="1"/>
      <protection hidden="1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3" fontId="20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3" applyNumberFormat="1" applyFont="1" applyFill="1" applyBorder="1" applyAlignment="1">
      <alignment horizontal="right" vertical="top" wrapText="1"/>
    </xf>
    <xf numFmtId="3" fontId="60" fillId="0" borderId="1" xfId="3" applyNumberFormat="1" applyFont="1" applyFill="1" applyBorder="1" applyAlignment="1">
      <alignment horizontal="right" vertical="top"/>
    </xf>
    <xf numFmtId="3" fontId="20" fillId="0" borderId="1" xfId="3" applyNumberFormat="1" applyFont="1" applyFill="1" applyBorder="1" applyAlignment="1">
      <alignment horizontal="right" vertical="top" wrapText="1"/>
    </xf>
    <xf numFmtId="3" fontId="61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3" fontId="20" fillId="0" borderId="0" xfId="4" applyNumberFormat="1" applyFont="1" applyFill="1" applyBorder="1" applyAlignment="1" applyProtection="1">
      <alignment horizontal="right" vertical="top" wrapText="1"/>
      <protection hidden="1"/>
    </xf>
    <xf numFmtId="49" fontId="43" fillId="0" borderId="1" xfId="0" applyNumberFormat="1" applyFont="1" applyFill="1" applyBorder="1" applyAlignment="1">
      <alignment horizontal="center" vertical="top"/>
    </xf>
    <xf numFmtId="3" fontId="20" fillId="0" borderId="1" xfId="0" applyNumberFormat="1" applyFont="1" applyFill="1" applyBorder="1" applyAlignment="1">
      <alignment vertical="top"/>
    </xf>
    <xf numFmtId="3" fontId="43" fillId="0" borderId="1" xfId="0" applyNumberFormat="1" applyFont="1" applyFill="1" applyBorder="1" applyAlignment="1">
      <alignment vertical="top"/>
    </xf>
    <xf numFmtId="49" fontId="60" fillId="0" borderId="1" xfId="0" applyNumberFormat="1" applyFont="1" applyFill="1" applyBorder="1" applyAlignment="1">
      <alignment horizontal="center" vertical="top"/>
    </xf>
    <xf numFmtId="3" fontId="61" fillId="0" borderId="1" xfId="0" applyNumberFormat="1" applyFont="1" applyFill="1" applyBorder="1" applyAlignment="1">
      <alignment vertical="top"/>
    </xf>
    <xf numFmtId="0" fontId="59" fillId="0" borderId="0" xfId="0" applyFont="1" applyFill="1" applyAlignment="1">
      <alignment horizontal="left" vertical="top" wrapText="1"/>
    </xf>
    <xf numFmtId="0" fontId="43" fillId="0" borderId="2" xfId="4" applyNumberFormat="1" applyFont="1" applyFill="1" applyBorder="1" applyAlignment="1" applyProtection="1">
      <alignment vertical="top" wrapText="1"/>
      <protection hidden="1"/>
    </xf>
    <xf numFmtId="3" fontId="20" fillId="0" borderId="1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vertical="top"/>
    </xf>
    <xf numFmtId="0" fontId="62" fillId="0" borderId="0" xfId="0" applyFont="1" applyFill="1"/>
    <xf numFmtId="0" fontId="0" fillId="0" borderId="0" xfId="0" applyFont="1" applyFill="1"/>
    <xf numFmtId="0" fontId="60" fillId="0" borderId="0" xfId="0" applyFont="1" applyFill="1" applyAlignment="1">
      <alignment horizontal="left" vertical="top" wrapText="1"/>
    </xf>
    <xf numFmtId="0" fontId="60" fillId="0" borderId="0" xfId="0" applyFont="1" applyFill="1" applyAlignment="1">
      <alignment vertical="top"/>
    </xf>
    <xf numFmtId="0" fontId="43" fillId="0" borderId="0" xfId="0" applyFont="1" applyFill="1" applyAlignment="1">
      <alignment horizontal="left" vertical="top" wrapText="1"/>
    </xf>
    <xf numFmtId="0" fontId="61" fillId="0" borderId="2" xfId="0" applyFont="1" applyFill="1" applyBorder="1" applyAlignment="1">
      <alignment vertical="top" wrapText="1"/>
    </xf>
    <xf numFmtId="0" fontId="20" fillId="0" borderId="1" xfId="1" applyNumberFormat="1" applyFont="1" applyFill="1" applyBorder="1" applyAlignment="1">
      <alignment horizontal="left" vertical="top" wrapText="1"/>
    </xf>
    <xf numFmtId="0" fontId="43" fillId="0" borderId="0" xfId="0" applyFont="1" applyFill="1" applyAlignment="1">
      <alignment vertical="top"/>
    </xf>
    <xf numFmtId="0" fontId="20" fillId="0" borderId="0" xfId="0" applyFont="1" applyFill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3" fontId="20" fillId="0" borderId="2" xfId="4" applyNumberFormat="1" applyFont="1" applyFill="1" applyBorder="1" applyAlignment="1" applyProtection="1">
      <alignment horizontal="right" vertical="top" wrapText="1"/>
      <protection hidden="1"/>
    </xf>
    <xf numFmtId="3" fontId="20" fillId="0" borderId="2" xfId="0" applyNumberFormat="1" applyFont="1" applyFill="1" applyBorder="1" applyAlignment="1">
      <alignment horizontal="right"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49" fontId="40" fillId="0" borderId="1" xfId="0" applyNumberFormat="1" applyFont="1" applyFill="1" applyBorder="1" applyAlignment="1">
      <alignment horizontal="center" vertical="center" wrapText="1"/>
    </xf>
    <xf numFmtId="3" fontId="40" fillId="0" borderId="1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20" fillId="0" borderId="13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60" fillId="0" borderId="13" xfId="0" applyNumberFormat="1" applyFont="1" applyFill="1" applyBorder="1" applyAlignment="1">
      <alignment vertical="top" wrapText="1"/>
    </xf>
    <xf numFmtId="49" fontId="60" fillId="0" borderId="11" xfId="0" applyNumberFormat="1" applyFont="1" applyFill="1" applyBorder="1" applyAlignment="1">
      <alignment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49" fontId="43" fillId="0" borderId="13" xfId="0" applyNumberFormat="1" applyFont="1" applyFill="1" applyBorder="1" applyAlignment="1">
      <alignment vertical="top" wrapText="1"/>
    </xf>
    <xf numFmtId="49" fontId="43" fillId="0" borderId="11" xfId="0" applyNumberFormat="1" applyFont="1" applyFill="1" applyBorder="1" applyAlignment="1">
      <alignment vertical="top" wrapText="1"/>
    </xf>
    <xf numFmtId="49" fontId="20" fillId="0" borderId="10" xfId="0" applyNumberFormat="1" applyFont="1" applyFill="1" applyBorder="1" applyAlignment="1">
      <alignment vertical="top" wrapText="1"/>
    </xf>
    <xf numFmtId="49" fontId="20" fillId="0" borderId="5" xfId="0" applyNumberFormat="1" applyFont="1" applyFill="1" applyBorder="1" applyAlignment="1">
      <alignment vertical="top" wrapText="1"/>
    </xf>
    <xf numFmtId="0" fontId="42" fillId="0" borderId="15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49" fontId="63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460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90" t="s">
        <v>175</v>
      </c>
      <c r="C6" s="490"/>
      <c r="D6" s="490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568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494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539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527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88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489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613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624</v>
      </c>
      <c r="C35" s="116" t="s">
        <v>593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625</v>
      </c>
      <c r="C36" s="108" t="s">
        <v>242</v>
      </c>
      <c r="D36" s="275" t="e">
        <f>'АИП 2015-2017гг'!#REF!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581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566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494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539</v>
      </c>
      <c r="C43" s="116"/>
      <c r="D43" s="374" t="e">
        <f>'АИП 2015-2017гг'!#REF!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494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539</v>
      </c>
      <c r="C49" s="112"/>
      <c r="D49" s="373" t="e">
        <f>'АИП 2015-2017гг'!#REF!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494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567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510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494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641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'АИП 2015-2017гг'!#REF!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642</v>
      </c>
      <c r="C64" s="116" t="s">
        <v>594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643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644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539</v>
      </c>
      <c r="C71" s="169"/>
      <c r="D71" s="374" t="e">
        <f>'АИП 2015-2017гг'!#REF!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529</v>
      </c>
      <c r="C74" s="109" t="s">
        <v>137</v>
      </c>
      <c r="D74" s="378" t="e">
        <f>'АИП 2015-2017гг'!#REF!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586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493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523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522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521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520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519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543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541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587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540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542</v>
      </c>
      <c r="C100" s="353" t="s">
        <v>570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528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90" t="str">
        <f>ПРИЛОЖЕНИЕ!B6</f>
        <v>Перечень областных целевых программ на 2007 год</v>
      </c>
      <c r="B1" s="490"/>
      <c r="C1" s="490"/>
    </row>
    <row r="2" spans="1:4" ht="24" customHeight="1" x14ac:dyDescent="0.2">
      <c r="A2" s="494" t="str">
        <f>ПРИЛОЖЕНИЕ!B7</f>
        <v>(в рамках финансирования по соответствующим разделам областного бюджета)</v>
      </c>
      <c r="B2" s="494"/>
      <c r="C2" s="494"/>
    </row>
    <row r="3" spans="1:4" ht="59.25" customHeight="1" x14ac:dyDescent="0.2">
      <c r="A3" s="495" t="s">
        <v>525</v>
      </c>
      <c r="B3" s="495"/>
      <c r="C3" s="495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491" t="s">
        <v>526</v>
      </c>
      <c r="B26" s="492"/>
      <c r="C26" s="493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91" t="s">
        <v>427</v>
      </c>
      <c r="B40" s="492"/>
      <c r="C40" s="493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98" t="s">
        <v>275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499" t="s">
        <v>288</v>
      </c>
      <c r="F2" s="500"/>
      <c r="G2" s="500"/>
      <c r="H2" s="500"/>
      <c r="I2" s="500"/>
      <c r="J2" s="500"/>
      <c r="K2" s="501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496">
        <v>1500</v>
      </c>
      <c r="F6" s="497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496">
        <v>1800</v>
      </c>
      <c r="I7" s="497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496">
        <v>2500</v>
      </c>
      <c r="F9" s="497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496">
        <v>10000</v>
      </c>
      <c r="H10" s="497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538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537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577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578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579</v>
      </c>
      <c r="C25" s="60" t="s">
        <v>308</v>
      </c>
      <c r="D25" s="56" t="s">
        <v>580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580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626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495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70"/>
  <sheetViews>
    <sheetView showGridLines="0" tabSelected="1" view="pageBreakPreview" topLeftCell="A242" zoomScale="93" zoomScaleNormal="148" zoomScaleSheetLayoutView="93" workbookViewId="0">
      <selection activeCell="C260" sqref="C260"/>
    </sheetView>
  </sheetViews>
  <sheetFormatPr defaultColWidth="9.140625" defaultRowHeight="18.75" x14ac:dyDescent="0.2"/>
  <cols>
    <col min="1" max="1" width="18" style="433" customWidth="1"/>
    <col min="2" max="2" width="77.42578125" style="420" customWidth="1"/>
    <col min="3" max="3" width="17.7109375" style="419" customWidth="1"/>
    <col min="4" max="4" width="18.140625" style="458" customWidth="1"/>
    <col min="5" max="5" width="17.42578125" style="458" customWidth="1"/>
    <col min="6" max="6" width="17.28515625" style="458" customWidth="1"/>
    <col min="7" max="7" width="10.7109375" style="436" hidden="1" customWidth="1"/>
    <col min="8" max="8" width="0" style="392" hidden="1" customWidth="1"/>
    <col min="9" max="16384" width="9.140625" style="392"/>
  </cols>
  <sheetData>
    <row r="1" spans="1:7" ht="16.5" customHeight="1" x14ac:dyDescent="0.2">
      <c r="A1" s="507" t="s">
        <v>766</v>
      </c>
      <c r="B1" s="507"/>
      <c r="C1" s="507"/>
      <c r="D1" s="507"/>
      <c r="E1" s="507"/>
      <c r="F1" s="507"/>
    </row>
    <row r="2" spans="1:7" ht="23.25" customHeight="1" x14ac:dyDescent="0.2">
      <c r="A2" s="507" t="s">
        <v>908</v>
      </c>
      <c r="B2" s="507"/>
      <c r="C2" s="507"/>
      <c r="D2" s="507"/>
      <c r="E2" s="507"/>
      <c r="F2" s="507"/>
    </row>
    <row r="3" spans="1:7" ht="21" customHeight="1" x14ac:dyDescent="0.2">
      <c r="A3" s="507" t="s">
        <v>857</v>
      </c>
      <c r="B3" s="507"/>
      <c r="C3" s="507"/>
      <c r="D3" s="507"/>
      <c r="E3" s="507"/>
      <c r="F3" s="507"/>
    </row>
    <row r="4" spans="1:7" ht="21" customHeight="1" x14ac:dyDescent="0.2">
      <c r="A4" s="507" t="s">
        <v>768</v>
      </c>
      <c r="B4" s="507"/>
      <c r="C4" s="507"/>
      <c r="D4" s="507"/>
      <c r="E4" s="507"/>
      <c r="F4" s="507"/>
    </row>
    <row r="5" spans="1:7" s="391" customFormat="1" ht="16.5" customHeight="1" x14ac:dyDescent="0.2">
      <c r="A5" s="445"/>
      <c r="B5" s="395"/>
      <c r="C5" s="444"/>
      <c r="D5" s="449"/>
      <c r="E5" s="449"/>
      <c r="F5" s="449"/>
      <c r="G5" s="437"/>
    </row>
    <row r="6" spans="1:7" s="426" customFormat="1" ht="21" customHeight="1" x14ac:dyDescent="0.2">
      <c r="A6" s="523" t="s">
        <v>909</v>
      </c>
      <c r="B6" s="524" t="s">
        <v>907</v>
      </c>
      <c r="C6" s="525" t="s">
        <v>767</v>
      </c>
      <c r="D6" s="525"/>
      <c r="E6" s="525"/>
      <c r="F6" s="525"/>
      <c r="G6" s="436"/>
    </row>
    <row r="7" spans="1:7" s="426" customFormat="1" ht="27" customHeight="1" x14ac:dyDescent="0.2">
      <c r="A7" s="523"/>
      <c r="B7" s="524"/>
      <c r="C7" s="486" t="s">
        <v>789</v>
      </c>
      <c r="D7" s="487" t="s">
        <v>912</v>
      </c>
      <c r="E7" s="487" t="s">
        <v>910</v>
      </c>
      <c r="F7" s="487" t="s">
        <v>911</v>
      </c>
      <c r="G7" s="436"/>
    </row>
    <row r="8" spans="1:7" s="426" customFormat="1" ht="21.75" customHeight="1" x14ac:dyDescent="0.2">
      <c r="A8" s="484" t="s">
        <v>769</v>
      </c>
      <c r="B8" s="484" t="s">
        <v>770</v>
      </c>
      <c r="C8" s="484" t="s">
        <v>804</v>
      </c>
      <c r="D8" s="485">
        <v>4</v>
      </c>
      <c r="E8" s="485">
        <v>5</v>
      </c>
      <c r="F8" s="485">
        <v>6</v>
      </c>
      <c r="G8" s="436"/>
    </row>
    <row r="9" spans="1:7" s="394" customFormat="1" ht="39" customHeight="1" x14ac:dyDescent="0.2">
      <c r="A9" s="427" t="s">
        <v>687</v>
      </c>
      <c r="B9" s="400" t="s">
        <v>700</v>
      </c>
      <c r="C9" s="450">
        <f t="shared" ref="C9:C85" si="0">D9+E9+F9</f>
        <v>122199275</v>
      </c>
      <c r="D9" s="401">
        <f>D10+D18</f>
        <v>40000000</v>
      </c>
      <c r="E9" s="401">
        <f>E10+E18</f>
        <v>41894500</v>
      </c>
      <c r="F9" s="401">
        <f>F10+F18</f>
        <v>40304775</v>
      </c>
      <c r="G9" s="436"/>
    </row>
    <row r="10" spans="1:7" s="389" customFormat="1" ht="60.75" customHeight="1" x14ac:dyDescent="0.2">
      <c r="A10" s="428" t="s">
        <v>701</v>
      </c>
      <c r="B10" s="402" t="s">
        <v>758</v>
      </c>
      <c r="C10" s="451">
        <f t="shared" si="0"/>
        <v>10000000</v>
      </c>
      <c r="D10" s="446">
        <f>D11</f>
        <v>10000000</v>
      </c>
      <c r="E10" s="446">
        <f t="shared" ref="E10:F10" si="1">E11</f>
        <v>0</v>
      </c>
      <c r="F10" s="446">
        <f t="shared" si="1"/>
        <v>0</v>
      </c>
      <c r="G10" s="436" t="s">
        <v>722</v>
      </c>
    </row>
    <row r="11" spans="1:7" s="389" customFormat="1" ht="24.75" customHeight="1" x14ac:dyDescent="0.2">
      <c r="A11" s="428"/>
      <c r="B11" s="402" t="s">
        <v>765</v>
      </c>
      <c r="C11" s="451">
        <f t="shared" si="0"/>
        <v>10000000</v>
      </c>
      <c r="D11" s="446">
        <f>D12+D15</f>
        <v>10000000</v>
      </c>
      <c r="E11" s="446">
        <f t="shared" ref="E11:F11" si="2">E12+E15</f>
        <v>0</v>
      </c>
      <c r="F11" s="446">
        <f t="shared" si="2"/>
        <v>0</v>
      </c>
      <c r="G11" s="436"/>
    </row>
    <row r="12" spans="1:7" s="389" customFormat="1" ht="39.75" customHeight="1" x14ac:dyDescent="0.2">
      <c r="A12" s="428"/>
      <c r="B12" s="403" t="s">
        <v>771</v>
      </c>
      <c r="C12" s="452">
        <f t="shared" si="0"/>
        <v>1848000</v>
      </c>
      <c r="D12" s="281">
        <f>D13+D14</f>
        <v>1848000</v>
      </c>
      <c r="E12" s="281">
        <f t="shared" ref="E12:F12" si="3">E13+E14</f>
        <v>0</v>
      </c>
      <c r="F12" s="281">
        <f t="shared" si="3"/>
        <v>0</v>
      </c>
      <c r="G12" s="436"/>
    </row>
    <row r="13" spans="1:7" s="394" customFormat="1" ht="24" customHeight="1" x14ac:dyDescent="0.2">
      <c r="A13" s="429"/>
      <c r="B13" s="410" t="s">
        <v>717</v>
      </c>
      <c r="C13" s="453">
        <f t="shared" si="0"/>
        <v>1848000</v>
      </c>
      <c r="D13" s="454">
        <f>20000000-18152000</f>
        <v>1848000</v>
      </c>
      <c r="E13" s="454">
        <v>0</v>
      </c>
      <c r="F13" s="411">
        <v>0</v>
      </c>
      <c r="G13" s="436"/>
    </row>
    <row r="14" spans="1:7" s="394" customFormat="1" ht="24" hidden="1" customHeight="1" x14ac:dyDescent="0.2">
      <c r="A14" s="429"/>
      <c r="B14" s="410" t="s">
        <v>718</v>
      </c>
      <c r="C14" s="453">
        <f t="shared" si="0"/>
        <v>0</v>
      </c>
      <c r="D14" s="454"/>
      <c r="E14" s="454">
        <v>0</v>
      </c>
      <c r="F14" s="411">
        <v>0</v>
      </c>
      <c r="G14" s="436"/>
    </row>
    <row r="15" spans="1:7" s="389" customFormat="1" ht="61.5" customHeight="1" x14ac:dyDescent="0.2">
      <c r="A15" s="428"/>
      <c r="B15" s="403" t="s">
        <v>743</v>
      </c>
      <c r="C15" s="452">
        <f t="shared" si="0"/>
        <v>8152000</v>
      </c>
      <c r="D15" s="281">
        <f>D16+D17</f>
        <v>8152000</v>
      </c>
      <c r="E15" s="281">
        <f t="shared" ref="E15:F15" si="4">E16+E17</f>
        <v>0</v>
      </c>
      <c r="F15" s="281">
        <f t="shared" si="4"/>
        <v>0</v>
      </c>
      <c r="G15" s="436"/>
    </row>
    <row r="16" spans="1:7" s="394" customFormat="1" ht="24" customHeight="1" x14ac:dyDescent="0.2">
      <c r="A16" s="429"/>
      <c r="B16" s="410" t="s">
        <v>717</v>
      </c>
      <c r="C16" s="453">
        <f t="shared" si="0"/>
        <v>8152000</v>
      </c>
      <c r="D16" s="454">
        <f>15000000-6848000</f>
        <v>8152000</v>
      </c>
      <c r="E16" s="454">
        <v>0</v>
      </c>
      <c r="F16" s="411">
        <v>0</v>
      </c>
      <c r="G16" s="436"/>
    </row>
    <row r="17" spans="1:7" s="394" customFormat="1" ht="24" hidden="1" customHeight="1" x14ac:dyDescent="0.2">
      <c r="A17" s="429"/>
      <c r="B17" s="410" t="s">
        <v>718</v>
      </c>
      <c r="C17" s="453">
        <f t="shared" si="0"/>
        <v>0</v>
      </c>
      <c r="D17" s="454">
        <v>0</v>
      </c>
      <c r="E17" s="454">
        <v>0</v>
      </c>
      <c r="F17" s="411">
        <v>0</v>
      </c>
      <c r="G17" s="436"/>
    </row>
    <row r="18" spans="1:7" s="389" customFormat="1" ht="60.75" customHeight="1" x14ac:dyDescent="0.2">
      <c r="A18" s="428" t="s">
        <v>745</v>
      </c>
      <c r="B18" s="404" t="s">
        <v>759</v>
      </c>
      <c r="C18" s="451">
        <f t="shared" si="0"/>
        <v>112199275</v>
      </c>
      <c r="D18" s="282">
        <f>D19</f>
        <v>30000000</v>
      </c>
      <c r="E18" s="282">
        <f t="shared" ref="E18:F19" si="5">E19</f>
        <v>41894500</v>
      </c>
      <c r="F18" s="282">
        <f t="shared" si="5"/>
        <v>40304775</v>
      </c>
      <c r="G18" s="436"/>
    </row>
    <row r="19" spans="1:7" s="389" customFormat="1" ht="26.25" customHeight="1" x14ac:dyDescent="0.2">
      <c r="A19" s="428"/>
      <c r="B19" s="402" t="s">
        <v>765</v>
      </c>
      <c r="C19" s="451">
        <f t="shared" si="0"/>
        <v>112199275</v>
      </c>
      <c r="D19" s="282">
        <f>D20</f>
        <v>30000000</v>
      </c>
      <c r="E19" s="282">
        <f t="shared" si="5"/>
        <v>41894500</v>
      </c>
      <c r="F19" s="282">
        <f t="shared" si="5"/>
        <v>40304775</v>
      </c>
      <c r="G19" s="436"/>
    </row>
    <row r="20" spans="1:7" s="389" customFormat="1" ht="60" customHeight="1" x14ac:dyDescent="0.2">
      <c r="A20" s="428"/>
      <c r="B20" s="403" t="s">
        <v>746</v>
      </c>
      <c r="C20" s="452">
        <f t="shared" si="0"/>
        <v>112199275</v>
      </c>
      <c r="D20" s="281">
        <f>D21+D22</f>
        <v>30000000</v>
      </c>
      <c r="E20" s="281">
        <f t="shared" ref="E20:F20" si="6">E21+E22</f>
        <v>41894500</v>
      </c>
      <c r="F20" s="281">
        <f t="shared" si="6"/>
        <v>40304775</v>
      </c>
      <c r="G20" s="436" t="s">
        <v>722</v>
      </c>
    </row>
    <row r="21" spans="1:7" s="389" customFormat="1" ht="21" customHeight="1" x14ac:dyDescent="0.2">
      <c r="A21" s="428"/>
      <c r="B21" s="410" t="s">
        <v>717</v>
      </c>
      <c r="C21" s="453">
        <f t="shared" si="0"/>
        <v>112199275</v>
      </c>
      <c r="D21" s="411">
        <f>46010000-16010000</f>
        <v>30000000</v>
      </c>
      <c r="E21" s="411">
        <v>41894500</v>
      </c>
      <c r="F21" s="411">
        <v>40304775</v>
      </c>
      <c r="G21" s="436"/>
    </row>
    <row r="22" spans="1:7" s="389" customFormat="1" ht="23.25" hidden="1" customHeight="1" x14ac:dyDescent="0.2">
      <c r="A22" s="428"/>
      <c r="B22" s="410" t="s">
        <v>718</v>
      </c>
      <c r="C22" s="453">
        <f t="shared" si="0"/>
        <v>0</v>
      </c>
      <c r="D22" s="411"/>
      <c r="E22" s="411"/>
      <c r="F22" s="411"/>
      <c r="G22" s="436"/>
    </row>
    <row r="23" spans="1:7" s="394" customFormat="1" ht="45.75" customHeight="1" x14ac:dyDescent="0.2">
      <c r="A23" s="427" t="s">
        <v>703</v>
      </c>
      <c r="B23" s="400" t="s">
        <v>702</v>
      </c>
      <c r="C23" s="450">
        <f t="shared" si="0"/>
        <v>2149647830</v>
      </c>
      <c r="D23" s="401">
        <f>D24+D98</f>
        <v>919747915</v>
      </c>
      <c r="E23" s="401">
        <f t="shared" ref="E23:F23" si="7">E24+E98</f>
        <v>1039899915</v>
      </c>
      <c r="F23" s="401">
        <f t="shared" si="7"/>
        <v>190000000</v>
      </c>
      <c r="G23" s="436"/>
    </row>
    <row r="24" spans="1:7" s="389" customFormat="1" ht="57" customHeight="1" x14ac:dyDescent="0.2">
      <c r="A24" s="428" t="s">
        <v>704</v>
      </c>
      <c r="B24" s="404" t="s">
        <v>868</v>
      </c>
      <c r="C24" s="451">
        <f t="shared" si="0"/>
        <v>1689999830</v>
      </c>
      <c r="D24" s="446">
        <f>D25+D59</f>
        <v>832499915</v>
      </c>
      <c r="E24" s="446">
        <f t="shared" ref="E24:F24" si="8">E25+E59</f>
        <v>857499915</v>
      </c>
      <c r="F24" s="446">
        <f t="shared" si="8"/>
        <v>0</v>
      </c>
      <c r="G24" s="436"/>
    </row>
    <row r="25" spans="1:7" s="389" customFormat="1" ht="22.5" customHeight="1" x14ac:dyDescent="0.2">
      <c r="A25" s="428"/>
      <c r="B25" s="402" t="s">
        <v>765</v>
      </c>
      <c r="C25" s="451">
        <f t="shared" si="0"/>
        <v>529755938</v>
      </c>
      <c r="D25" s="446">
        <f>D26+D57</f>
        <v>331084570</v>
      </c>
      <c r="E25" s="446">
        <f t="shared" ref="E25:F25" si="9">E26+E57</f>
        <v>198671368</v>
      </c>
      <c r="F25" s="446">
        <f t="shared" si="9"/>
        <v>0</v>
      </c>
      <c r="G25" s="436"/>
    </row>
    <row r="26" spans="1:7" s="394" customFormat="1" ht="42" customHeight="1" x14ac:dyDescent="0.2">
      <c r="A26" s="429"/>
      <c r="B26" s="410" t="s">
        <v>855</v>
      </c>
      <c r="C26" s="453">
        <f t="shared" si="0"/>
        <v>523755938</v>
      </c>
      <c r="D26" s="454">
        <f>D27</f>
        <v>325084570</v>
      </c>
      <c r="E26" s="454">
        <f t="shared" ref="E26:F26" si="10">E27</f>
        <v>198671368</v>
      </c>
      <c r="F26" s="454">
        <f t="shared" si="10"/>
        <v>0</v>
      </c>
      <c r="G26" s="436" t="s">
        <v>722</v>
      </c>
    </row>
    <row r="27" spans="1:7" s="394" customFormat="1" ht="27" customHeight="1" x14ac:dyDescent="0.2">
      <c r="A27" s="429"/>
      <c r="B27" s="410" t="s">
        <v>717</v>
      </c>
      <c r="C27" s="453">
        <f t="shared" si="0"/>
        <v>523755938</v>
      </c>
      <c r="D27" s="454">
        <f>D29+D37+D40+D43+D46+D49+D52</f>
        <v>325084570</v>
      </c>
      <c r="E27" s="454">
        <f t="shared" ref="E27:F27" si="11">E29+E37+E40+E43+E46+E49+E52</f>
        <v>198671368</v>
      </c>
      <c r="F27" s="454">
        <f t="shared" si="11"/>
        <v>0</v>
      </c>
      <c r="G27" s="436"/>
    </row>
    <row r="28" spans="1:7" s="389" customFormat="1" ht="42" customHeight="1" x14ac:dyDescent="0.2">
      <c r="A28" s="396"/>
      <c r="B28" s="403" t="s">
        <v>870</v>
      </c>
      <c r="C28" s="452">
        <f>C29</f>
        <v>500000</v>
      </c>
      <c r="D28" s="456">
        <f>D29</f>
        <v>500000</v>
      </c>
      <c r="E28" s="456">
        <f t="shared" ref="E28:F28" si="12">E29</f>
        <v>0</v>
      </c>
      <c r="F28" s="456">
        <f t="shared" si="12"/>
        <v>0</v>
      </c>
      <c r="G28" s="436"/>
    </row>
    <row r="29" spans="1:7" s="394" customFormat="1" ht="20.25" customHeight="1" x14ac:dyDescent="0.2">
      <c r="A29" s="429"/>
      <c r="B29" s="410" t="s">
        <v>717</v>
      </c>
      <c r="C29" s="453">
        <f t="shared" si="0"/>
        <v>500000</v>
      </c>
      <c r="D29" s="452">
        <v>500000</v>
      </c>
      <c r="E29" s="454">
        <v>0</v>
      </c>
      <c r="F29" s="454">
        <v>0</v>
      </c>
      <c r="G29" s="436"/>
    </row>
    <row r="30" spans="1:7" s="394" customFormat="1" ht="56.25" hidden="1" customHeight="1" x14ac:dyDescent="0.2">
      <c r="A30" s="429"/>
      <c r="B30" s="403" t="s">
        <v>755</v>
      </c>
      <c r="C30" s="453">
        <f t="shared" si="0"/>
        <v>0</v>
      </c>
      <c r="D30" s="281"/>
      <c r="E30" s="281"/>
      <c r="F30" s="281">
        <f t="shared" ref="F30" si="13">F31+F32</f>
        <v>0</v>
      </c>
      <c r="G30" s="436"/>
    </row>
    <row r="31" spans="1:7" s="394" customFormat="1" ht="23.25" hidden="1" customHeight="1" x14ac:dyDescent="0.2">
      <c r="A31" s="429"/>
      <c r="B31" s="410" t="s">
        <v>717</v>
      </c>
      <c r="C31" s="453">
        <f t="shared" si="0"/>
        <v>0</v>
      </c>
      <c r="D31" s="411"/>
      <c r="E31" s="411"/>
      <c r="F31" s="411">
        <v>0</v>
      </c>
      <c r="G31" s="436"/>
    </row>
    <row r="32" spans="1:7" s="394" customFormat="1" ht="21" hidden="1" customHeight="1" x14ac:dyDescent="0.2">
      <c r="A32" s="429"/>
      <c r="B32" s="410" t="s">
        <v>718</v>
      </c>
      <c r="C32" s="453">
        <f t="shared" si="0"/>
        <v>0</v>
      </c>
      <c r="D32" s="454"/>
      <c r="E32" s="454"/>
      <c r="F32" s="454">
        <v>0</v>
      </c>
      <c r="G32" s="436"/>
    </row>
    <row r="33" spans="1:7" s="394" customFormat="1" ht="75" hidden="1" customHeight="1" x14ac:dyDescent="0.2">
      <c r="A33" s="429"/>
      <c r="B33" s="403" t="s">
        <v>742</v>
      </c>
      <c r="C33" s="453">
        <f t="shared" si="0"/>
        <v>0</v>
      </c>
      <c r="D33" s="281"/>
      <c r="E33" s="281"/>
      <c r="F33" s="281">
        <f t="shared" ref="F33" si="14">F34+F35</f>
        <v>0</v>
      </c>
      <c r="G33" s="436"/>
    </row>
    <row r="34" spans="1:7" s="394" customFormat="1" hidden="1" x14ac:dyDescent="0.2">
      <c r="A34" s="429"/>
      <c r="B34" s="410" t="s">
        <v>717</v>
      </c>
      <c r="C34" s="453">
        <f t="shared" si="0"/>
        <v>0</v>
      </c>
      <c r="D34" s="454"/>
      <c r="E34" s="454"/>
      <c r="F34" s="411">
        <v>0</v>
      </c>
      <c r="G34" s="436"/>
    </row>
    <row r="35" spans="1:7" s="394" customFormat="1" ht="21" hidden="1" customHeight="1" x14ac:dyDescent="0.2">
      <c r="A35" s="429"/>
      <c r="B35" s="410" t="s">
        <v>718</v>
      </c>
      <c r="C35" s="453">
        <f t="shared" si="0"/>
        <v>0</v>
      </c>
      <c r="D35" s="454">
        <v>0</v>
      </c>
      <c r="E35" s="454">
        <v>0</v>
      </c>
      <c r="F35" s="454">
        <v>0</v>
      </c>
      <c r="G35" s="436"/>
    </row>
    <row r="36" spans="1:7" s="394" customFormat="1" ht="57.75" customHeight="1" x14ac:dyDescent="0.2">
      <c r="A36" s="429"/>
      <c r="B36" s="403" t="s">
        <v>869</v>
      </c>
      <c r="C36" s="453">
        <f t="shared" si="0"/>
        <v>132083750</v>
      </c>
      <c r="D36" s="281">
        <f>D37+D38</f>
        <v>64721487</v>
      </c>
      <c r="E36" s="281">
        <f t="shared" ref="E36:F36" si="15">E37+E38</f>
        <v>67362263</v>
      </c>
      <c r="F36" s="281">
        <f t="shared" si="15"/>
        <v>0</v>
      </c>
      <c r="G36" s="436"/>
    </row>
    <row r="37" spans="1:7" s="394" customFormat="1" x14ac:dyDescent="0.2">
      <c r="A37" s="429"/>
      <c r="B37" s="410" t="s">
        <v>717</v>
      </c>
      <c r="C37" s="453">
        <f t="shared" si="0"/>
        <v>132083750</v>
      </c>
      <c r="D37" s="454">
        <v>64721487</v>
      </c>
      <c r="E37" s="454">
        <v>67362263</v>
      </c>
      <c r="F37" s="411">
        <v>0</v>
      </c>
      <c r="G37" s="436"/>
    </row>
    <row r="38" spans="1:7" s="394" customFormat="1" hidden="1" x14ac:dyDescent="0.2">
      <c r="A38" s="429"/>
      <c r="B38" s="410" t="s">
        <v>718</v>
      </c>
      <c r="C38" s="453">
        <f t="shared" si="0"/>
        <v>0</v>
      </c>
      <c r="D38" s="454">
        <v>0</v>
      </c>
      <c r="E38" s="454">
        <v>0</v>
      </c>
      <c r="F38" s="411">
        <v>0</v>
      </c>
      <c r="G38" s="436"/>
    </row>
    <row r="39" spans="1:7" s="394" customFormat="1" ht="37.5" x14ac:dyDescent="0.2">
      <c r="A39" s="429"/>
      <c r="B39" s="403" t="s">
        <v>871</v>
      </c>
      <c r="C39" s="452">
        <f t="shared" si="0"/>
        <v>63412740</v>
      </c>
      <c r="D39" s="281">
        <f>D40+D41</f>
        <v>63412740</v>
      </c>
      <c r="E39" s="281">
        <f t="shared" ref="E39:F39" si="16">E40+E41</f>
        <v>0</v>
      </c>
      <c r="F39" s="281">
        <f t="shared" si="16"/>
        <v>0</v>
      </c>
      <c r="G39" s="436"/>
    </row>
    <row r="40" spans="1:7" s="394" customFormat="1" x14ac:dyDescent="0.2">
      <c r="A40" s="429"/>
      <c r="B40" s="410" t="s">
        <v>717</v>
      </c>
      <c r="C40" s="453">
        <f t="shared" si="0"/>
        <v>63412740</v>
      </c>
      <c r="D40" s="454">
        <v>63412740</v>
      </c>
      <c r="E40" s="454">
        <v>0</v>
      </c>
      <c r="F40" s="411">
        <v>0</v>
      </c>
      <c r="G40" s="436"/>
    </row>
    <row r="41" spans="1:7" s="394" customFormat="1" hidden="1" x14ac:dyDescent="0.2">
      <c r="A41" s="429"/>
      <c r="B41" s="410" t="s">
        <v>718</v>
      </c>
      <c r="C41" s="453">
        <f t="shared" si="0"/>
        <v>0</v>
      </c>
      <c r="D41" s="454">
        <v>0</v>
      </c>
      <c r="E41" s="454">
        <v>0</v>
      </c>
      <c r="F41" s="411">
        <v>0</v>
      </c>
      <c r="G41" s="436"/>
    </row>
    <row r="42" spans="1:7" s="394" customFormat="1" ht="39" customHeight="1" x14ac:dyDescent="0.2">
      <c r="A42" s="429"/>
      <c r="B42" s="403" t="s">
        <v>756</v>
      </c>
      <c r="C42" s="452">
        <f t="shared" si="0"/>
        <v>137526860</v>
      </c>
      <c r="D42" s="281">
        <f>D43+D44</f>
        <v>63827400</v>
      </c>
      <c r="E42" s="281">
        <f t="shared" ref="E42:F42" si="17">E43+E44</f>
        <v>73699460</v>
      </c>
      <c r="F42" s="281">
        <f t="shared" si="17"/>
        <v>0</v>
      </c>
      <c r="G42" s="436"/>
    </row>
    <row r="43" spans="1:7" s="394" customFormat="1" x14ac:dyDescent="0.2">
      <c r="A43" s="429"/>
      <c r="B43" s="410" t="s">
        <v>717</v>
      </c>
      <c r="C43" s="452">
        <f t="shared" si="0"/>
        <v>137526860</v>
      </c>
      <c r="D43" s="454">
        <v>63827400</v>
      </c>
      <c r="E43" s="454">
        <v>73699460</v>
      </c>
      <c r="F43" s="411">
        <v>0</v>
      </c>
      <c r="G43" s="436"/>
    </row>
    <row r="44" spans="1:7" s="394" customFormat="1" hidden="1" x14ac:dyDescent="0.2">
      <c r="A44" s="429"/>
      <c r="B44" s="410" t="s">
        <v>718</v>
      </c>
      <c r="C44" s="452">
        <f t="shared" si="0"/>
        <v>0</v>
      </c>
      <c r="D44" s="454">
        <v>0</v>
      </c>
      <c r="E44" s="454">
        <v>0</v>
      </c>
      <c r="F44" s="411">
        <v>0</v>
      </c>
      <c r="G44" s="436"/>
    </row>
    <row r="45" spans="1:7" s="394" customFormat="1" ht="37.5" x14ac:dyDescent="0.2">
      <c r="A45" s="429"/>
      <c r="B45" s="403" t="s">
        <v>754</v>
      </c>
      <c r="C45" s="452">
        <f t="shared" si="0"/>
        <v>91971310</v>
      </c>
      <c r="D45" s="281">
        <f>D46+D47</f>
        <v>44361665</v>
      </c>
      <c r="E45" s="281">
        <f t="shared" ref="E45:F45" si="18">E46+E47</f>
        <v>47609645</v>
      </c>
      <c r="F45" s="281">
        <f t="shared" si="18"/>
        <v>0</v>
      </c>
      <c r="G45" s="436"/>
    </row>
    <row r="46" spans="1:7" s="394" customFormat="1" x14ac:dyDescent="0.2">
      <c r="A46" s="429"/>
      <c r="B46" s="410" t="s">
        <v>717</v>
      </c>
      <c r="C46" s="453">
        <f t="shared" si="0"/>
        <v>91971310</v>
      </c>
      <c r="D46" s="454">
        <v>44361665</v>
      </c>
      <c r="E46" s="454">
        <v>47609645</v>
      </c>
      <c r="F46" s="411">
        <v>0</v>
      </c>
      <c r="G46" s="436"/>
    </row>
    <row r="47" spans="1:7" s="394" customFormat="1" hidden="1" x14ac:dyDescent="0.2">
      <c r="A47" s="429"/>
      <c r="B47" s="410" t="s">
        <v>718</v>
      </c>
      <c r="C47" s="453">
        <f t="shared" si="0"/>
        <v>0</v>
      </c>
      <c r="D47" s="454">
        <v>0</v>
      </c>
      <c r="E47" s="454">
        <v>0</v>
      </c>
      <c r="F47" s="411">
        <v>0</v>
      </c>
      <c r="G47" s="436"/>
    </row>
    <row r="48" spans="1:7" s="394" customFormat="1" ht="42" customHeight="1" x14ac:dyDescent="0.2">
      <c r="A48" s="429"/>
      <c r="B48" s="403" t="s">
        <v>858</v>
      </c>
      <c r="C48" s="452">
        <f t="shared" si="0"/>
        <v>52894678</v>
      </c>
      <c r="D48" s="281">
        <f>D49+D50</f>
        <v>52894678</v>
      </c>
      <c r="E48" s="281">
        <f t="shared" ref="E48:F48" si="19">E49+E50</f>
        <v>0</v>
      </c>
      <c r="F48" s="281">
        <f t="shared" si="19"/>
        <v>0</v>
      </c>
      <c r="G48" s="436"/>
    </row>
    <row r="49" spans="1:7" s="394" customFormat="1" ht="21" customHeight="1" x14ac:dyDescent="0.2">
      <c r="A49" s="429"/>
      <c r="B49" s="410" t="s">
        <v>717</v>
      </c>
      <c r="C49" s="453">
        <f t="shared" si="0"/>
        <v>52894678</v>
      </c>
      <c r="D49" s="454">
        <v>52894678</v>
      </c>
      <c r="E49" s="454">
        <v>0</v>
      </c>
      <c r="F49" s="454">
        <v>0</v>
      </c>
      <c r="G49" s="436"/>
    </row>
    <row r="50" spans="1:7" s="394" customFormat="1" ht="21" hidden="1" customHeight="1" x14ac:dyDescent="0.2">
      <c r="A50" s="429"/>
      <c r="B50" s="410" t="s">
        <v>718</v>
      </c>
      <c r="C50" s="453">
        <f t="shared" si="0"/>
        <v>0</v>
      </c>
      <c r="D50" s="454">
        <v>0</v>
      </c>
      <c r="E50" s="454">
        <v>0</v>
      </c>
      <c r="F50" s="454">
        <v>0</v>
      </c>
      <c r="G50" s="436"/>
    </row>
    <row r="51" spans="1:7" s="394" customFormat="1" ht="59.25" customHeight="1" x14ac:dyDescent="0.2">
      <c r="A51" s="429"/>
      <c r="B51" s="403" t="s">
        <v>872</v>
      </c>
      <c r="C51" s="452">
        <f t="shared" ref="C51:C58" si="20">D51+E51+F51</f>
        <v>45366600</v>
      </c>
      <c r="D51" s="281">
        <f>D52+D53</f>
        <v>35366600</v>
      </c>
      <c r="E51" s="281">
        <f t="shared" ref="E51" si="21">E52+E53</f>
        <v>10000000</v>
      </c>
      <c r="F51" s="281">
        <f t="shared" ref="F51" si="22">F52+F53</f>
        <v>0</v>
      </c>
      <c r="G51" s="436"/>
    </row>
    <row r="52" spans="1:7" s="394" customFormat="1" ht="21" customHeight="1" x14ac:dyDescent="0.2">
      <c r="A52" s="429"/>
      <c r="B52" s="410" t="s">
        <v>717</v>
      </c>
      <c r="C52" s="453">
        <f t="shared" si="20"/>
        <v>45366600</v>
      </c>
      <c r="D52" s="454">
        <v>35366600</v>
      </c>
      <c r="E52" s="454">
        <v>10000000</v>
      </c>
      <c r="F52" s="454">
        <v>0</v>
      </c>
      <c r="G52" s="436"/>
    </row>
    <row r="53" spans="1:7" s="394" customFormat="1" ht="21" hidden="1" customHeight="1" x14ac:dyDescent="0.2">
      <c r="A53" s="429"/>
      <c r="B53" s="410" t="s">
        <v>718</v>
      </c>
      <c r="C53" s="453">
        <f t="shared" si="20"/>
        <v>0</v>
      </c>
      <c r="D53" s="454">
        <v>0</v>
      </c>
      <c r="E53" s="454">
        <v>0</v>
      </c>
      <c r="F53" s="454">
        <v>0</v>
      </c>
      <c r="G53" s="436"/>
    </row>
    <row r="54" spans="1:7" s="394" customFormat="1" ht="42.75" hidden="1" customHeight="1" x14ac:dyDescent="0.2">
      <c r="A54" s="429"/>
      <c r="B54" s="403" t="s">
        <v>772</v>
      </c>
      <c r="C54" s="453">
        <f t="shared" si="20"/>
        <v>0</v>
      </c>
      <c r="D54" s="281">
        <f>D55+D56</f>
        <v>0</v>
      </c>
      <c r="E54" s="281">
        <f t="shared" ref="E54" si="23">E55+E56</f>
        <v>0</v>
      </c>
      <c r="F54" s="281">
        <f t="shared" ref="F54" si="24">F55+F56</f>
        <v>0</v>
      </c>
      <c r="G54" s="436"/>
    </row>
    <row r="55" spans="1:7" s="394" customFormat="1" ht="21" hidden="1" customHeight="1" x14ac:dyDescent="0.2">
      <c r="A55" s="429"/>
      <c r="B55" s="410" t="s">
        <v>717</v>
      </c>
      <c r="C55" s="453">
        <f t="shared" si="20"/>
        <v>0</v>
      </c>
      <c r="D55" s="454"/>
      <c r="E55" s="454"/>
      <c r="F55" s="454">
        <v>0</v>
      </c>
      <c r="G55" s="436"/>
    </row>
    <row r="56" spans="1:7" s="394" customFormat="1" ht="21" hidden="1" customHeight="1" x14ac:dyDescent="0.2">
      <c r="A56" s="429"/>
      <c r="B56" s="410" t="s">
        <v>718</v>
      </c>
      <c r="C56" s="453">
        <f t="shared" si="20"/>
        <v>0</v>
      </c>
      <c r="D56" s="454">
        <v>0</v>
      </c>
      <c r="E56" s="454">
        <v>0</v>
      </c>
      <c r="F56" s="454">
        <v>0</v>
      </c>
      <c r="G56" s="436"/>
    </row>
    <row r="57" spans="1:7" s="394" customFormat="1" ht="60.75" customHeight="1" x14ac:dyDescent="0.2">
      <c r="A57" s="429"/>
      <c r="B57" s="410" t="s">
        <v>806</v>
      </c>
      <c r="C57" s="453">
        <f t="shared" si="20"/>
        <v>6000000</v>
      </c>
      <c r="D57" s="411">
        <f>D58</f>
        <v>6000000</v>
      </c>
      <c r="E57" s="411">
        <f t="shared" ref="E57:F57" si="25">E58</f>
        <v>0</v>
      </c>
      <c r="F57" s="411">
        <f t="shared" si="25"/>
        <v>0</v>
      </c>
      <c r="G57" s="440"/>
    </row>
    <row r="58" spans="1:7" s="394" customFormat="1" ht="21" customHeight="1" x14ac:dyDescent="0.2">
      <c r="A58" s="429"/>
      <c r="B58" s="410" t="s">
        <v>717</v>
      </c>
      <c r="C58" s="453">
        <f t="shared" si="20"/>
        <v>6000000</v>
      </c>
      <c r="D58" s="411">
        <v>6000000</v>
      </c>
      <c r="E58" s="454">
        <v>0</v>
      </c>
      <c r="F58" s="454">
        <v>0</v>
      </c>
      <c r="G58" s="440"/>
    </row>
    <row r="59" spans="1:7" s="394" customFormat="1" ht="26.25" customHeight="1" x14ac:dyDescent="0.2">
      <c r="A59" s="429"/>
      <c r="B59" s="402" t="s">
        <v>773</v>
      </c>
      <c r="C59" s="451">
        <f t="shared" ref="C59" si="26">D59+E59+F59</f>
        <v>1160243892</v>
      </c>
      <c r="D59" s="446">
        <f>D60+D96</f>
        <v>501415345</v>
      </c>
      <c r="E59" s="446">
        <f t="shared" ref="E59:F59" si="27">E60+E96</f>
        <v>658828547</v>
      </c>
      <c r="F59" s="446">
        <f t="shared" si="27"/>
        <v>0</v>
      </c>
      <c r="G59" s="436"/>
    </row>
    <row r="60" spans="1:7" s="394" customFormat="1" ht="61.5" customHeight="1" x14ac:dyDescent="0.2">
      <c r="A60" s="429"/>
      <c r="B60" s="410" t="s">
        <v>848</v>
      </c>
      <c r="C60" s="453">
        <f t="shared" si="0"/>
        <v>1153243892</v>
      </c>
      <c r="D60" s="454">
        <f>D61+D83+D90</f>
        <v>494415345</v>
      </c>
      <c r="E60" s="454">
        <f t="shared" ref="E60:F60" si="28">E61+E83+E90</f>
        <v>658828547</v>
      </c>
      <c r="F60" s="454">
        <f t="shared" si="28"/>
        <v>0</v>
      </c>
      <c r="G60" s="436" t="s">
        <v>724</v>
      </c>
    </row>
    <row r="61" spans="1:7" s="394" customFormat="1" ht="23.25" customHeight="1" x14ac:dyDescent="0.2">
      <c r="A61" s="429"/>
      <c r="B61" s="416" t="s">
        <v>682</v>
      </c>
      <c r="C61" s="451">
        <f t="shared" si="0"/>
        <v>943468075</v>
      </c>
      <c r="D61" s="282">
        <f>D62+D65+D68+D71+D74+D77+D80</f>
        <v>427939329</v>
      </c>
      <c r="E61" s="282">
        <f t="shared" ref="E61:F61" si="29">E62+E65+E68+E71+E74+E77+E80</f>
        <v>515528746</v>
      </c>
      <c r="F61" s="282">
        <f t="shared" si="29"/>
        <v>0</v>
      </c>
      <c r="G61" s="436"/>
    </row>
    <row r="62" spans="1:7" s="394" customFormat="1" ht="75.75" customHeight="1" x14ac:dyDescent="0.2">
      <c r="A62" s="429"/>
      <c r="B62" s="403" t="s">
        <v>873</v>
      </c>
      <c r="C62" s="452">
        <f t="shared" si="0"/>
        <v>199020022</v>
      </c>
      <c r="D62" s="281">
        <f>D63+D64</f>
        <v>98502678</v>
      </c>
      <c r="E62" s="281">
        <f t="shared" ref="E62:F62" si="30">E63+E64</f>
        <v>100517344</v>
      </c>
      <c r="F62" s="281">
        <f t="shared" si="30"/>
        <v>0</v>
      </c>
      <c r="G62" s="436"/>
    </row>
    <row r="63" spans="1:7" s="394" customFormat="1" ht="23.25" customHeight="1" x14ac:dyDescent="0.2">
      <c r="A63" s="429"/>
      <c r="B63" s="410" t="s">
        <v>717</v>
      </c>
      <c r="C63" s="453">
        <f t="shared" si="0"/>
        <v>199020022</v>
      </c>
      <c r="D63" s="411">
        <v>98502678</v>
      </c>
      <c r="E63" s="411">
        <v>100517344</v>
      </c>
      <c r="F63" s="411">
        <v>0</v>
      </c>
      <c r="G63" s="436"/>
    </row>
    <row r="64" spans="1:7" s="394" customFormat="1" ht="23.25" hidden="1" customHeight="1" x14ac:dyDescent="0.2">
      <c r="A64" s="429"/>
      <c r="B64" s="410" t="s">
        <v>718</v>
      </c>
      <c r="C64" s="453">
        <f t="shared" si="0"/>
        <v>0</v>
      </c>
      <c r="D64" s="411">
        <v>0</v>
      </c>
      <c r="E64" s="411">
        <v>0</v>
      </c>
      <c r="F64" s="411">
        <v>0</v>
      </c>
      <c r="G64" s="436"/>
    </row>
    <row r="65" spans="1:7" s="394" customFormat="1" ht="75.75" customHeight="1" x14ac:dyDescent="0.2">
      <c r="A65" s="429"/>
      <c r="B65" s="403" t="s">
        <v>874</v>
      </c>
      <c r="C65" s="452">
        <f t="shared" si="0"/>
        <v>75386271</v>
      </c>
      <c r="D65" s="281">
        <f>D66+D67</f>
        <v>51916503</v>
      </c>
      <c r="E65" s="281">
        <f t="shared" ref="E65:F65" si="31">E66+E67</f>
        <v>23469768</v>
      </c>
      <c r="F65" s="281">
        <f t="shared" si="31"/>
        <v>0</v>
      </c>
      <c r="G65" s="436"/>
    </row>
    <row r="66" spans="1:7" s="394" customFormat="1" ht="23.25" customHeight="1" x14ac:dyDescent="0.2">
      <c r="A66" s="429"/>
      <c r="B66" s="410" t="s">
        <v>717</v>
      </c>
      <c r="C66" s="453">
        <f t="shared" si="0"/>
        <v>75386271</v>
      </c>
      <c r="D66" s="411">
        <v>51916503</v>
      </c>
      <c r="E66" s="411">
        <v>23469768</v>
      </c>
      <c r="F66" s="411">
        <v>0</v>
      </c>
      <c r="G66" s="436"/>
    </row>
    <row r="67" spans="1:7" s="394" customFormat="1" ht="23.25" hidden="1" customHeight="1" x14ac:dyDescent="0.2">
      <c r="A67" s="429"/>
      <c r="B67" s="410" t="s">
        <v>718</v>
      </c>
      <c r="C67" s="453">
        <f t="shared" si="0"/>
        <v>0</v>
      </c>
      <c r="D67" s="411">
        <v>0</v>
      </c>
      <c r="E67" s="411">
        <v>0</v>
      </c>
      <c r="F67" s="411">
        <v>0</v>
      </c>
      <c r="G67" s="436"/>
    </row>
    <row r="68" spans="1:7" s="394" customFormat="1" ht="57.75" customHeight="1" x14ac:dyDescent="0.2">
      <c r="A68" s="429"/>
      <c r="B68" s="403" t="s">
        <v>859</v>
      </c>
      <c r="C68" s="452">
        <f t="shared" si="0"/>
        <v>132680344</v>
      </c>
      <c r="D68" s="281">
        <f>D69+D70</f>
        <v>64300486</v>
      </c>
      <c r="E68" s="281">
        <f t="shared" ref="E68:F68" si="32">E69+E70</f>
        <v>68379858</v>
      </c>
      <c r="F68" s="281">
        <f t="shared" si="32"/>
        <v>0</v>
      </c>
      <c r="G68" s="436"/>
    </row>
    <row r="69" spans="1:7" s="394" customFormat="1" ht="23.25" customHeight="1" x14ac:dyDescent="0.2">
      <c r="A69" s="429"/>
      <c r="B69" s="410" t="s">
        <v>717</v>
      </c>
      <c r="C69" s="453">
        <f t="shared" si="0"/>
        <v>132680344</v>
      </c>
      <c r="D69" s="411">
        <v>64300486</v>
      </c>
      <c r="E69" s="411">
        <v>68379858</v>
      </c>
      <c r="F69" s="411">
        <v>0</v>
      </c>
      <c r="G69" s="436"/>
    </row>
    <row r="70" spans="1:7" s="394" customFormat="1" ht="23.25" hidden="1" customHeight="1" x14ac:dyDescent="0.2">
      <c r="A70" s="429"/>
      <c r="B70" s="410" t="s">
        <v>718</v>
      </c>
      <c r="C70" s="453">
        <f t="shared" si="0"/>
        <v>0</v>
      </c>
      <c r="D70" s="411">
        <v>0</v>
      </c>
      <c r="E70" s="411">
        <v>0</v>
      </c>
      <c r="F70" s="411">
        <v>0</v>
      </c>
      <c r="G70" s="436"/>
    </row>
    <row r="71" spans="1:7" s="394" customFormat="1" ht="62.25" customHeight="1" x14ac:dyDescent="0.2">
      <c r="A71" s="429"/>
      <c r="B71" s="403" t="s">
        <v>861</v>
      </c>
      <c r="C71" s="452">
        <f t="shared" si="0"/>
        <v>199020022</v>
      </c>
      <c r="D71" s="281">
        <f>D72+D73</f>
        <v>98502677</v>
      </c>
      <c r="E71" s="281">
        <f t="shared" ref="E71:F71" si="33">E72+E73</f>
        <v>100517345</v>
      </c>
      <c r="F71" s="281">
        <f t="shared" si="33"/>
        <v>0</v>
      </c>
      <c r="G71" s="436"/>
    </row>
    <row r="72" spans="1:7" s="394" customFormat="1" ht="19.5" customHeight="1" x14ac:dyDescent="0.2">
      <c r="A72" s="429"/>
      <c r="B72" s="410" t="s">
        <v>717</v>
      </c>
      <c r="C72" s="453">
        <f t="shared" si="0"/>
        <v>199020022</v>
      </c>
      <c r="D72" s="411">
        <v>98502677</v>
      </c>
      <c r="E72" s="411">
        <v>100517345</v>
      </c>
      <c r="F72" s="411">
        <v>0</v>
      </c>
      <c r="G72" s="436"/>
    </row>
    <row r="73" spans="1:7" s="394" customFormat="1" ht="19.5" hidden="1" customHeight="1" x14ac:dyDescent="0.2">
      <c r="A73" s="429"/>
      <c r="B73" s="410" t="s">
        <v>718</v>
      </c>
      <c r="C73" s="453">
        <f t="shared" si="0"/>
        <v>0</v>
      </c>
      <c r="D73" s="411">
        <v>0</v>
      </c>
      <c r="E73" s="411">
        <v>0</v>
      </c>
      <c r="F73" s="411">
        <v>0</v>
      </c>
      <c r="G73" s="436"/>
    </row>
    <row r="74" spans="1:7" s="394" customFormat="1" ht="59.25" customHeight="1" x14ac:dyDescent="0.2">
      <c r="A74" s="429"/>
      <c r="B74" s="403" t="s">
        <v>860</v>
      </c>
      <c r="C74" s="452">
        <f t="shared" si="0"/>
        <v>132680344</v>
      </c>
      <c r="D74" s="281">
        <f>D75+D76</f>
        <v>64300486</v>
      </c>
      <c r="E74" s="281">
        <f t="shared" ref="E74:F74" si="34">E75+E76</f>
        <v>68379858</v>
      </c>
      <c r="F74" s="281">
        <f t="shared" si="34"/>
        <v>0</v>
      </c>
      <c r="G74" s="436"/>
    </row>
    <row r="75" spans="1:7" s="394" customFormat="1" ht="21.75" customHeight="1" x14ac:dyDescent="0.2">
      <c r="A75" s="429"/>
      <c r="B75" s="410" t="s">
        <v>717</v>
      </c>
      <c r="C75" s="453">
        <f t="shared" si="0"/>
        <v>132680344</v>
      </c>
      <c r="D75" s="411">
        <v>64300486</v>
      </c>
      <c r="E75" s="411">
        <v>68379858</v>
      </c>
      <c r="F75" s="411">
        <v>0</v>
      </c>
      <c r="G75" s="436"/>
    </row>
    <row r="76" spans="1:7" s="394" customFormat="1" ht="21.75" hidden="1" customHeight="1" x14ac:dyDescent="0.2">
      <c r="A76" s="429"/>
      <c r="B76" s="410" t="s">
        <v>718</v>
      </c>
      <c r="C76" s="453">
        <f t="shared" si="0"/>
        <v>0</v>
      </c>
      <c r="D76" s="411">
        <v>0</v>
      </c>
      <c r="E76" s="411">
        <v>0</v>
      </c>
      <c r="F76" s="411">
        <v>0</v>
      </c>
      <c r="G76" s="436"/>
    </row>
    <row r="77" spans="1:7" s="394" customFormat="1" ht="59.25" customHeight="1" x14ac:dyDescent="0.2">
      <c r="A77" s="429"/>
      <c r="B77" s="403" t="s">
        <v>862</v>
      </c>
      <c r="C77" s="452">
        <f t="shared" si="0"/>
        <v>75386262</v>
      </c>
      <c r="D77" s="281">
        <f>D78+D79</f>
        <v>50416499</v>
      </c>
      <c r="E77" s="281">
        <f>E78+E79</f>
        <v>24969763</v>
      </c>
      <c r="F77" s="281">
        <f t="shared" ref="F77" si="35">F78+F79</f>
        <v>0</v>
      </c>
      <c r="G77" s="436"/>
    </row>
    <row r="78" spans="1:7" s="394" customFormat="1" ht="23.25" customHeight="1" x14ac:dyDescent="0.2">
      <c r="A78" s="429"/>
      <c r="B78" s="410" t="s">
        <v>717</v>
      </c>
      <c r="C78" s="453">
        <f t="shared" si="0"/>
        <v>75386262</v>
      </c>
      <c r="D78" s="411">
        <v>50416499</v>
      </c>
      <c r="E78" s="281">
        <v>24969763</v>
      </c>
      <c r="F78" s="411">
        <v>0</v>
      </c>
      <c r="G78" s="440"/>
    </row>
    <row r="79" spans="1:7" s="394" customFormat="1" ht="23.25" hidden="1" customHeight="1" x14ac:dyDescent="0.2">
      <c r="A79" s="429"/>
      <c r="B79" s="410" t="s">
        <v>718</v>
      </c>
      <c r="C79" s="453">
        <f t="shared" si="0"/>
        <v>0</v>
      </c>
      <c r="D79" s="411">
        <v>0</v>
      </c>
      <c r="E79" s="411">
        <v>0</v>
      </c>
      <c r="F79" s="411">
        <v>0</v>
      </c>
      <c r="G79" s="440"/>
    </row>
    <row r="80" spans="1:7" s="394" customFormat="1" ht="43.5" customHeight="1" x14ac:dyDescent="0.2">
      <c r="A80" s="429"/>
      <c r="B80" s="403" t="s">
        <v>864</v>
      </c>
      <c r="C80" s="452">
        <f t="shared" ref="C80:C82" si="36">D80+E80+F80</f>
        <v>129294810</v>
      </c>
      <c r="D80" s="281">
        <f>D81+D82</f>
        <v>0</v>
      </c>
      <c r="E80" s="281">
        <f t="shared" ref="E80" si="37">E81+E82</f>
        <v>129294810</v>
      </c>
      <c r="F80" s="281">
        <f t="shared" ref="F80" si="38">F81+F82</f>
        <v>0</v>
      </c>
      <c r="G80" s="436"/>
    </row>
    <row r="81" spans="1:7" s="394" customFormat="1" ht="23.25" customHeight="1" x14ac:dyDescent="0.2">
      <c r="A81" s="429"/>
      <c r="B81" s="410" t="s">
        <v>717</v>
      </c>
      <c r="C81" s="453">
        <f t="shared" si="36"/>
        <v>129294810</v>
      </c>
      <c r="D81" s="411">
        <v>0</v>
      </c>
      <c r="E81" s="411">
        <v>129294810</v>
      </c>
      <c r="F81" s="411">
        <v>0</v>
      </c>
      <c r="G81" s="440"/>
    </row>
    <row r="82" spans="1:7" s="394" customFormat="1" ht="23.25" hidden="1" customHeight="1" x14ac:dyDescent="0.2">
      <c r="A82" s="429"/>
      <c r="B82" s="410" t="s">
        <v>718</v>
      </c>
      <c r="C82" s="453">
        <f t="shared" si="36"/>
        <v>0</v>
      </c>
      <c r="D82" s="411">
        <v>0</v>
      </c>
      <c r="E82" s="411">
        <v>0</v>
      </c>
      <c r="F82" s="411">
        <v>0</v>
      </c>
      <c r="G82" s="440"/>
    </row>
    <row r="83" spans="1:7" s="394" customFormat="1" ht="22.5" customHeight="1" x14ac:dyDescent="0.2">
      <c r="A83" s="429"/>
      <c r="B83" s="416" t="s">
        <v>679</v>
      </c>
      <c r="C83" s="451">
        <f t="shared" si="0"/>
        <v>180775817</v>
      </c>
      <c r="D83" s="451">
        <f>D84+D87</f>
        <v>37476016</v>
      </c>
      <c r="E83" s="451">
        <f>E84+E87</f>
        <v>143299801</v>
      </c>
      <c r="F83" s="451">
        <f>F84+F87</f>
        <v>0</v>
      </c>
      <c r="G83" s="436"/>
    </row>
    <row r="84" spans="1:7" s="389" customFormat="1" ht="41.25" customHeight="1" x14ac:dyDescent="0.2">
      <c r="A84" s="428"/>
      <c r="B84" s="403" t="s">
        <v>863</v>
      </c>
      <c r="C84" s="452">
        <f t="shared" si="0"/>
        <v>106631528</v>
      </c>
      <c r="D84" s="281">
        <f>D85+D86</f>
        <v>0</v>
      </c>
      <c r="E84" s="281">
        <f t="shared" ref="E84:F84" si="39">E85+E86</f>
        <v>106631528</v>
      </c>
      <c r="F84" s="281">
        <f t="shared" si="39"/>
        <v>0</v>
      </c>
      <c r="G84" s="436"/>
    </row>
    <row r="85" spans="1:7" s="389" customFormat="1" ht="21" customHeight="1" x14ac:dyDescent="0.2">
      <c r="A85" s="428"/>
      <c r="B85" s="410" t="s">
        <v>717</v>
      </c>
      <c r="C85" s="453">
        <f t="shared" si="0"/>
        <v>106631528</v>
      </c>
      <c r="D85" s="411">
        <v>0</v>
      </c>
      <c r="E85" s="411">
        <v>106631528</v>
      </c>
      <c r="F85" s="411">
        <v>0</v>
      </c>
      <c r="G85" s="436"/>
    </row>
    <row r="86" spans="1:7" s="389" customFormat="1" ht="21" hidden="1" customHeight="1" x14ac:dyDescent="0.2">
      <c r="A86" s="428"/>
      <c r="B86" s="410" t="s">
        <v>718</v>
      </c>
      <c r="C86" s="453">
        <f t="shared" ref="C86:C121" si="40">D86+E86+F86</f>
        <v>0</v>
      </c>
      <c r="D86" s="411">
        <v>0</v>
      </c>
      <c r="E86" s="411">
        <v>0</v>
      </c>
      <c r="F86" s="411">
        <v>0</v>
      </c>
      <c r="G86" s="436"/>
    </row>
    <row r="87" spans="1:7" s="389" customFormat="1" ht="39.75" customHeight="1" x14ac:dyDescent="0.2">
      <c r="A87" s="428"/>
      <c r="B87" s="403" t="s">
        <v>875</v>
      </c>
      <c r="C87" s="452">
        <f t="shared" si="40"/>
        <v>74144289</v>
      </c>
      <c r="D87" s="281">
        <f>D88+D89</f>
        <v>37476016</v>
      </c>
      <c r="E87" s="281">
        <f>E88+E89</f>
        <v>36668273</v>
      </c>
      <c r="F87" s="281">
        <f>F88+F89</f>
        <v>0</v>
      </c>
      <c r="G87" s="436"/>
    </row>
    <row r="88" spans="1:7" s="389" customFormat="1" ht="21" customHeight="1" x14ac:dyDescent="0.2">
      <c r="A88" s="428"/>
      <c r="B88" s="410" t="s">
        <v>717</v>
      </c>
      <c r="C88" s="453">
        <f t="shared" si="40"/>
        <v>74144289</v>
      </c>
      <c r="D88" s="411">
        <v>37476016</v>
      </c>
      <c r="E88" s="411">
        <v>36668273</v>
      </c>
      <c r="F88" s="411">
        <v>0</v>
      </c>
      <c r="G88" s="436"/>
    </row>
    <row r="89" spans="1:7" s="389" customFormat="1" ht="21" hidden="1" customHeight="1" x14ac:dyDescent="0.2">
      <c r="A89" s="428"/>
      <c r="B89" s="410" t="s">
        <v>718</v>
      </c>
      <c r="C89" s="453">
        <f t="shared" si="40"/>
        <v>0</v>
      </c>
      <c r="D89" s="411">
        <v>0</v>
      </c>
      <c r="E89" s="411">
        <v>0</v>
      </c>
      <c r="F89" s="411">
        <v>0</v>
      </c>
      <c r="G89" s="436"/>
    </row>
    <row r="90" spans="1:7" s="389" customFormat="1" ht="20.25" customHeight="1" x14ac:dyDescent="0.2">
      <c r="A90" s="428"/>
      <c r="B90" s="404" t="s">
        <v>671</v>
      </c>
      <c r="C90" s="451">
        <f t="shared" si="40"/>
        <v>29000000</v>
      </c>
      <c r="D90" s="282">
        <f>D91</f>
        <v>29000000</v>
      </c>
      <c r="E90" s="282">
        <f t="shared" ref="E90:F90" si="41">E91</f>
        <v>0</v>
      </c>
      <c r="F90" s="282">
        <f t="shared" si="41"/>
        <v>0</v>
      </c>
      <c r="G90" s="436"/>
    </row>
    <row r="91" spans="1:7" s="389" customFormat="1" ht="39" customHeight="1" x14ac:dyDescent="0.2">
      <c r="A91" s="428"/>
      <c r="B91" s="403" t="s">
        <v>867</v>
      </c>
      <c r="C91" s="452">
        <f t="shared" si="40"/>
        <v>29000000</v>
      </c>
      <c r="D91" s="281">
        <f>D92+D93</f>
        <v>29000000</v>
      </c>
      <c r="E91" s="281">
        <f>E92+E93</f>
        <v>0</v>
      </c>
      <c r="F91" s="281">
        <f>F92+F93</f>
        <v>0</v>
      </c>
      <c r="G91" s="436"/>
    </row>
    <row r="92" spans="1:7" s="389" customFormat="1" ht="20.25" customHeight="1" x14ac:dyDescent="0.2">
      <c r="A92" s="428"/>
      <c r="B92" s="410" t="s">
        <v>717</v>
      </c>
      <c r="C92" s="452">
        <f t="shared" si="40"/>
        <v>29000000</v>
      </c>
      <c r="D92" s="411">
        <v>29000000</v>
      </c>
      <c r="E92" s="411">
        <v>0</v>
      </c>
      <c r="F92" s="411">
        <v>0</v>
      </c>
      <c r="G92" s="436"/>
    </row>
    <row r="93" spans="1:7" s="389" customFormat="1" ht="20.25" hidden="1" customHeight="1" x14ac:dyDescent="0.2">
      <c r="A93" s="428"/>
      <c r="B93" s="410" t="s">
        <v>718</v>
      </c>
      <c r="C93" s="452">
        <f t="shared" si="40"/>
        <v>0</v>
      </c>
      <c r="D93" s="411">
        <v>0</v>
      </c>
      <c r="E93" s="411">
        <v>0</v>
      </c>
      <c r="F93" s="411">
        <v>0</v>
      </c>
      <c r="G93" s="436"/>
    </row>
    <row r="94" spans="1:7" s="394" customFormat="1" ht="74.25" hidden="1" customHeight="1" x14ac:dyDescent="0.2">
      <c r="A94" s="429"/>
      <c r="B94" s="410" t="s">
        <v>715</v>
      </c>
      <c r="C94" s="452">
        <f t="shared" si="40"/>
        <v>0</v>
      </c>
      <c r="D94" s="411"/>
      <c r="E94" s="424"/>
      <c r="F94" s="411"/>
      <c r="G94" s="436" t="s">
        <v>724</v>
      </c>
    </row>
    <row r="95" spans="1:7" s="394" customFormat="1" ht="42" hidden="1" customHeight="1" x14ac:dyDescent="0.2">
      <c r="A95" s="429"/>
      <c r="B95" s="410" t="s">
        <v>741</v>
      </c>
      <c r="C95" s="452">
        <f t="shared" si="40"/>
        <v>0</v>
      </c>
      <c r="D95" s="411"/>
      <c r="E95" s="411"/>
      <c r="F95" s="411"/>
      <c r="G95" s="436" t="s">
        <v>722</v>
      </c>
    </row>
    <row r="96" spans="1:7" s="394" customFormat="1" ht="57.75" customHeight="1" x14ac:dyDescent="0.2">
      <c r="A96" s="429"/>
      <c r="B96" s="410" t="s">
        <v>805</v>
      </c>
      <c r="C96" s="453">
        <f t="shared" ref="C96:C97" si="42">D96+E96+F96</f>
        <v>7000000</v>
      </c>
      <c r="D96" s="453">
        <f>D97</f>
        <v>7000000</v>
      </c>
      <c r="E96" s="453">
        <f t="shared" ref="E96:F96" si="43">E97</f>
        <v>0</v>
      </c>
      <c r="F96" s="453">
        <f t="shared" si="43"/>
        <v>0</v>
      </c>
      <c r="G96" s="440"/>
    </row>
    <row r="97" spans="1:7" s="394" customFormat="1" ht="22.5" customHeight="1" x14ac:dyDescent="0.2">
      <c r="A97" s="429"/>
      <c r="B97" s="410" t="s">
        <v>717</v>
      </c>
      <c r="C97" s="453">
        <f t="shared" si="42"/>
        <v>7000000</v>
      </c>
      <c r="D97" s="452">
        <v>7000000</v>
      </c>
      <c r="E97" s="411">
        <v>0</v>
      </c>
      <c r="F97" s="411">
        <v>0</v>
      </c>
      <c r="G97" s="436"/>
    </row>
    <row r="98" spans="1:7" s="389" customFormat="1" ht="38.25" customHeight="1" x14ac:dyDescent="0.2">
      <c r="A98" s="428" t="s">
        <v>828</v>
      </c>
      <c r="B98" s="407" t="s">
        <v>832</v>
      </c>
      <c r="C98" s="451">
        <f t="shared" si="40"/>
        <v>459648000</v>
      </c>
      <c r="D98" s="446">
        <f>D99</f>
        <v>87248000</v>
      </c>
      <c r="E98" s="446">
        <f t="shared" ref="E98:F98" si="44">E99</f>
        <v>182400000</v>
      </c>
      <c r="F98" s="446">
        <f t="shared" si="44"/>
        <v>190000000</v>
      </c>
      <c r="G98" s="436" t="s">
        <v>724</v>
      </c>
    </row>
    <row r="99" spans="1:7" s="393" customFormat="1" ht="21.75" customHeight="1" x14ac:dyDescent="0.2">
      <c r="A99" s="428"/>
      <c r="B99" s="407" t="s">
        <v>773</v>
      </c>
      <c r="C99" s="451">
        <f t="shared" si="40"/>
        <v>459648000</v>
      </c>
      <c r="D99" s="446">
        <f>D100</f>
        <v>87248000</v>
      </c>
      <c r="E99" s="446">
        <f t="shared" ref="E99:F99" si="45">E100</f>
        <v>182400000</v>
      </c>
      <c r="F99" s="446">
        <f t="shared" si="45"/>
        <v>190000000</v>
      </c>
      <c r="G99" s="436"/>
    </row>
    <row r="100" spans="1:7" s="389" customFormat="1" ht="57" customHeight="1" x14ac:dyDescent="0.2">
      <c r="A100" s="428"/>
      <c r="B100" s="410" t="s">
        <v>866</v>
      </c>
      <c r="C100" s="453">
        <f t="shared" si="40"/>
        <v>459648000</v>
      </c>
      <c r="D100" s="454">
        <f>D101</f>
        <v>87248000</v>
      </c>
      <c r="E100" s="454">
        <f t="shared" ref="E100:F100" si="46">E101</f>
        <v>182400000</v>
      </c>
      <c r="F100" s="454">
        <f t="shared" si="46"/>
        <v>190000000</v>
      </c>
      <c r="G100" s="436"/>
    </row>
    <row r="101" spans="1:7" s="389" customFormat="1" ht="21.75" customHeight="1" x14ac:dyDescent="0.2">
      <c r="A101" s="428"/>
      <c r="B101" s="404" t="s">
        <v>679</v>
      </c>
      <c r="C101" s="451">
        <f t="shared" si="40"/>
        <v>459648000</v>
      </c>
      <c r="D101" s="282">
        <f>D102</f>
        <v>87248000</v>
      </c>
      <c r="E101" s="282">
        <f t="shared" ref="E101:F102" si="47">E102</f>
        <v>182400000</v>
      </c>
      <c r="F101" s="282">
        <f t="shared" si="47"/>
        <v>190000000</v>
      </c>
      <c r="G101" s="436"/>
    </row>
    <row r="102" spans="1:7" s="389" customFormat="1" ht="38.25" customHeight="1" x14ac:dyDescent="0.2">
      <c r="A102" s="428"/>
      <c r="B102" s="398" t="s">
        <v>865</v>
      </c>
      <c r="C102" s="452">
        <f t="shared" si="40"/>
        <v>459648000</v>
      </c>
      <c r="D102" s="281">
        <f>D103</f>
        <v>87248000</v>
      </c>
      <c r="E102" s="281">
        <f t="shared" si="47"/>
        <v>182400000</v>
      </c>
      <c r="F102" s="281">
        <f t="shared" si="47"/>
        <v>190000000</v>
      </c>
      <c r="G102" s="436"/>
    </row>
    <row r="103" spans="1:7" s="394" customFormat="1" ht="22.5" customHeight="1" x14ac:dyDescent="0.2">
      <c r="A103" s="427"/>
      <c r="B103" s="422" t="s">
        <v>717</v>
      </c>
      <c r="C103" s="453">
        <f t="shared" si="40"/>
        <v>459648000</v>
      </c>
      <c r="D103" s="411">
        <f>95000000-7752000</f>
        <v>87248000</v>
      </c>
      <c r="E103" s="411">
        <v>182400000</v>
      </c>
      <c r="F103" s="411">
        <v>190000000</v>
      </c>
      <c r="G103" s="440"/>
    </row>
    <row r="104" spans="1:7" s="394" customFormat="1" ht="42" customHeight="1" x14ac:dyDescent="0.2">
      <c r="A104" s="427" t="s">
        <v>692</v>
      </c>
      <c r="B104" s="400" t="s">
        <v>693</v>
      </c>
      <c r="C104" s="450">
        <f t="shared" si="40"/>
        <v>246200000</v>
      </c>
      <c r="D104" s="455">
        <f>D105</f>
        <v>80000000</v>
      </c>
      <c r="E104" s="455">
        <f t="shared" ref="E104:F104" si="48">E105</f>
        <v>166200000</v>
      </c>
      <c r="F104" s="455">
        <f t="shared" si="48"/>
        <v>0</v>
      </c>
      <c r="G104" s="436"/>
    </row>
    <row r="105" spans="1:7" s="389" customFormat="1" ht="39.75" customHeight="1" x14ac:dyDescent="0.2">
      <c r="A105" s="428" t="s">
        <v>705</v>
      </c>
      <c r="B105" s="402" t="s">
        <v>760</v>
      </c>
      <c r="C105" s="451">
        <f t="shared" si="40"/>
        <v>246200000</v>
      </c>
      <c r="D105" s="447">
        <f>D106</f>
        <v>80000000</v>
      </c>
      <c r="E105" s="447">
        <f t="shared" ref="E105:F105" si="49">E106</f>
        <v>166200000</v>
      </c>
      <c r="F105" s="447">
        <f t="shared" si="49"/>
        <v>0</v>
      </c>
      <c r="G105" s="436" t="s">
        <v>722</v>
      </c>
    </row>
    <row r="106" spans="1:7" s="393" customFormat="1" ht="21" customHeight="1" x14ac:dyDescent="0.2">
      <c r="A106" s="428"/>
      <c r="B106" s="402" t="s">
        <v>765</v>
      </c>
      <c r="C106" s="451">
        <f t="shared" si="40"/>
        <v>246200000</v>
      </c>
      <c r="D106" s="447">
        <f>D107</f>
        <v>80000000</v>
      </c>
      <c r="E106" s="447">
        <f t="shared" ref="E106:F106" si="50">E107</f>
        <v>166200000</v>
      </c>
      <c r="F106" s="447">
        <f t="shared" si="50"/>
        <v>0</v>
      </c>
      <c r="G106" s="436"/>
    </row>
    <row r="107" spans="1:7" s="389" customFormat="1" ht="78.75" customHeight="1" x14ac:dyDescent="0.2">
      <c r="A107" s="428"/>
      <c r="B107" s="398" t="s">
        <v>676</v>
      </c>
      <c r="C107" s="452">
        <f t="shared" si="40"/>
        <v>246200000</v>
      </c>
      <c r="D107" s="281">
        <f>D108</f>
        <v>80000000</v>
      </c>
      <c r="E107" s="281">
        <f t="shared" ref="E107:F107" si="51">E108</f>
        <v>166200000</v>
      </c>
      <c r="F107" s="281">
        <f t="shared" si="51"/>
        <v>0</v>
      </c>
      <c r="G107" s="436"/>
    </row>
    <row r="108" spans="1:7" s="394" customFormat="1" ht="20.25" customHeight="1" x14ac:dyDescent="0.2">
      <c r="A108" s="427"/>
      <c r="B108" s="410" t="s">
        <v>717</v>
      </c>
      <c r="C108" s="453">
        <f t="shared" si="40"/>
        <v>246200000</v>
      </c>
      <c r="D108" s="411">
        <v>80000000</v>
      </c>
      <c r="E108" s="411">
        <v>166200000</v>
      </c>
      <c r="F108" s="411">
        <v>0</v>
      </c>
      <c r="G108" s="440"/>
    </row>
    <row r="109" spans="1:7" s="394" customFormat="1" ht="44.25" customHeight="1" x14ac:dyDescent="0.2">
      <c r="A109" s="427" t="s">
        <v>689</v>
      </c>
      <c r="B109" s="412" t="s">
        <v>690</v>
      </c>
      <c r="C109" s="450">
        <f t="shared" si="40"/>
        <v>3223812765</v>
      </c>
      <c r="D109" s="401">
        <f>D110+D120</f>
        <v>1456079803</v>
      </c>
      <c r="E109" s="401">
        <f t="shared" ref="E109:F109" si="52">E110+E120</f>
        <v>1073271396</v>
      </c>
      <c r="F109" s="401">
        <f t="shared" si="52"/>
        <v>694461566</v>
      </c>
      <c r="G109" s="436"/>
    </row>
    <row r="110" spans="1:7" s="393" customFormat="1" ht="57" customHeight="1" x14ac:dyDescent="0.2">
      <c r="A110" s="428" t="s">
        <v>694</v>
      </c>
      <c r="B110" s="442" t="s">
        <v>761</v>
      </c>
      <c r="C110" s="451">
        <f t="shared" si="40"/>
        <v>1169200482</v>
      </c>
      <c r="D110" s="447">
        <f>D111+D116</f>
        <v>525187546</v>
      </c>
      <c r="E110" s="447">
        <f t="shared" ref="E110:F110" si="53">E111+E116</f>
        <v>332499383</v>
      </c>
      <c r="F110" s="447">
        <f t="shared" si="53"/>
        <v>311513553</v>
      </c>
      <c r="G110" s="436"/>
    </row>
    <row r="111" spans="1:7" s="393" customFormat="1" ht="21" customHeight="1" x14ac:dyDescent="0.2">
      <c r="A111" s="428"/>
      <c r="B111" s="402" t="s">
        <v>773</v>
      </c>
      <c r="C111" s="451">
        <f t="shared" si="40"/>
        <v>310587336</v>
      </c>
      <c r="D111" s="447">
        <f>D112+D114</f>
        <v>172500000</v>
      </c>
      <c r="E111" s="447">
        <f t="shared" ref="E111:F111" si="54">E112+E114</f>
        <v>69978583</v>
      </c>
      <c r="F111" s="447">
        <f t="shared" si="54"/>
        <v>68108753</v>
      </c>
      <c r="G111" s="436"/>
    </row>
    <row r="112" spans="1:7" s="389" customFormat="1" ht="41.25" customHeight="1" x14ac:dyDescent="0.2">
      <c r="A112" s="428"/>
      <c r="B112" s="240" t="s">
        <v>800</v>
      </c>
      <c r="C112" s="452">
        <f t="shared" si="40"/>
        <v>43471000</v>
      </c>
      <c r="D112" s="281">
        <f>D113</f>
        <v>10000000</v>
      </c>
      <c r="E112" s="281">
        <f t="shared" ref="E112:F112" si="55">E113</f>
        <v>16963000</v>
      </c>
      <c r="F112" s="281">
        <f t="shared" si="55"/>
        <v>16508000</v>
      </c>
      <c r="G112" s="436" t="s">
        <v>723</v>
      </c>
    </row>
    <row r="113" spans="1:7" s="394" customFormat="1" ht="20.25" customHeight="1" x14ac:dyDescent="0.2">
      <c r="A113" s="427"/>
      <c r="B113" s="410" t="s">
        <v>717</v>
      </c>
      <c r="C113" s="453">
        <f t="shared" si="40"/>
        <v>43471000</v>
      </c>
      <c r="D113" s="411">
        <v>10000000</v>
      </c>
      <c r="E113" s="411">
        <v>16963000</v>
      </c>
      <c r="F113" s="411">
        <v>16508000</v>
      </c>
      <c r="G113" s="440"/>
    </row>
    <row r="114" spans="1:7" s="389" customFormat="1" ht="56.25" customHeight="1" x14ac:dyDescent="0.2">
      <c r="A114" s="428"/>
      <c r="B114" s="240" t="s">
        <v>799</v>
      </c>
      <c r="C114" s="452">
        <f t="shared" si="40"/>
        <v>267116336</v>
      </c>
      <c r="D114" s="281">
        <f>D115</f>
        <v>162500000</v>
      </c>
      <c r="E114" s="281">
        <f t="shared" ref="E114:F114" si="56">E115</f>
        <v>53015583</v>
      </c>
      <c r="F114" s="281">
        <f t="shared" si="56"/>
        <v>51600753</v>
      </c>
      <c r="G114" s="436" t="s">
        <v>723</v>
      </c>
    </row>
    <row r="115" spans="1:7" s="394" customFormat="1" ht="20.25" customHeight="1" x14ac:dyDescent="0.2">
      <c r="A115" s="427"/>
      <c r="B115" s="410" t="s">
        <v>717</v>
      </c>
      <c r="C115" s="453">
        <f t="shared" si="40"/>
        <v>267116336</v>
      </c>
      <c r="D115" s="411">
        <f>50000000+112500000</f>
        <v>162500000</v>
      </c>
      <c r="E115" s="411">
        <v>53015583</v>
      </c>
      <c r="F115" s="411">
        <v>51600753</v>
      </c>
      <c r="G115" s="440"/>
    </row>
    <row r="116" spans="1:7" s="394" customFormat="1" ht="20.25" customHeight="1" x14ac:dyDescent="0.2">
      <c r="A116" s="427"/>
      <c r="B116" s="402" t="s">
        <v>765</v>
      </c>
      <c r="C116" s="451">
        <f t="shared" si="40"/>
        <v>858613146</v>
      </c>
      <c r="D116" s="401">
        <f>D117</f>
        <v>352687546</v>
      </c>
      <c r="E116" s="401">
        <f t="shared" ref="E116:F116" si="57">E117</f>
        <v>262520800</v>
      </c>
      <c r="F116" s="401">
        <f t="shared" si="57"/>
        <v>243404800</v>
      </c>
      <c r="G116" s="440"/>
    </row>
    <row r="117" spans="1:7" s="389" customFormat="1" ht="58.5" customHeight="1" x14ac:dyDescent="0.2">
      <c r="A117" s="428"/>
      <c r="B117" s="240" t="s">
        <v>744</v>
      </c>
      <c r="C117" s="452">
        <f t="shared" si="40"/>
        <v>858613146</v>
      </c>
      <c r="D117" s="281">
        <f>D118+D119</f>
        <v>352687546</v>
      </c>
      <c r="E117" s="281">
        <f t="shared" ref="E117:F117" si="58">E118+E119</f>
        <v>262520800</v>
      </c>
      <c r="F117" s="281">
        <f t="shared" si="58"/>
        <v>243404800</v>
      </c>
      <c r="G117" s="436" t="s">
        <v>722</v>
      </c>
    </row>
    <row r="118" spans="1:7" s="394" customFormat="1" ht="20.45" customHeight="1" x14ac:dyDescent="0.2">
      <c r="A118" s="427"/>
      <c r="B118" s="410" t="s">
        <v>717</v>
      </c>
      <c r="C118" s="453">
        <f t="shared" si="40"/>
        <v>752691546</v>
      </c>
      <c r="D118" s="411">
        <v>317756546</v>
      </c>
      <c r="E118" s="411">
        <v>226815000</v>
      </c>
      <c r="F118" s="411">
        <v>208120000</v>
      </c>
    </row>
    <row r="119" spans="1:7" s="394" customFormat="1" ht="22.15" customHeight="1" x14ac:dyDescent="0.2">
      <c r="A119" s="427"/>
      <c r="B119" s="410" t="s">
        <v>718</v>
      </c>
      <c r="C119" s="453">
        <f t="shared" si="40"/>
        <v>105921600</v>
      </c>
      <c r="D119" s="411">
        <v>34931000</v>
      </c>
      <c r="E119" s="411">
        <v>35705800</v>
      </c>
      <c r="F119" s="411">
        <v>35284800</v>
      </c>
      <c r="G119" s="440"/>
    </row>
    <row r="120" spans="1:7" s="389" customFormat="1" ht="60" customHeight="1" x14ac:dyDescent="0.2">
      <c r="A120" s="428" t="s">
        <v>691</v>
      </c>
      <c r="B120" s="407" t="s">
        <v>876</v>
      </c>
      <c r="C120" s="451">
        <f t="shared" si="40"/>
        <v>2054612283</v>
      </c>
      <c r="D120" s="282">
        <f>D121</f>
        <v>930892257</v>
      </c>
      <c r="E120" s="282">
        <f t="shared" ref="E120:F120" si="59">E121</f>
        <v>740772013</v>
      </c>
      <c r="F120" s="282">
        <f t="shared" si="59"/>
        <v>382948013</v>
      </c>
      <c r="G120" s="436" t="s">
        <v>724</v>
      </c>
    </row>
    <row r="121" spans="1:7" s="390" customFormat="1" ht="21.75" customHeight="1" x14ac:dyDescent="0.2">
      <c r="A121" s="427"/>
      <c r="B121" s="402" t="s">
        <v>773</v>
      </c>
      <c r="C121" s="451">
        <f t="shared" si="40"/>
        <v>2054612283</v>
      </c>
      <c r="D121" s="282">
        <f>D122+D123+D124</f>
        <v>930892257</v>
      </c>
      <c r="E121" s="282">
        <f>E122+E123+E124</f>
        <v>740772013</v>
      </c>
      <c r="F121" s="282">
        <f>F122+F123+F124</f>
        <v>382948013</v>
      </c>
      <c r="G121" s="436"/>
    </row>
    <row r="122" spans="1:7" s="389" customFormat="1" ht="77.25" customHeight="1" x14ac:dyDescent="0.2">
      <c r="A122" s="428"/>
      <c r="B122" s="408" t="s">
        <v>877</v>
      </c>
      <c r="C122" s="452">
        <f t="shared" ref="C122:C160" si="60">D122+E122+F122</f>
        <v>1201509000</v>
      </c>
      <c r="D122" s="281">
        <v>545469000</v>
      </c>
      <c r="E122" s="281">
        <v>506932000</v>
      </c>
      <c r="F122" s="281">
        <v>149108000</v>
      </c>
      <c r="G122" s="439"/>
    </row>
    <row r="123" spans="1:7" s="389" customFormat="1" ht="40.5" customHeight="1" x14ac:dyDescent="0.2">
      <c r="A123" s="396"/>
      <c r="B123" s="408" t="s">
        <v>853</v>
      </c>
      <c r="C123" s="452">
        <f t="shared" si="60"/>
        <v>798234525</v>
      </c>
      <c r="D123" s="281">
        <f>295423257+35131242</f>
        <v>330554499</v>
      </c>
      <c r="E123" s="281">
        <v>233840013</v>
      </c>
      <c r="F123" s="281">
        <v>233840013</v>
      </c>
      <c r="G123" s="439"/>
    </row>
    <row r="124" spans="1:7" s="389" customFormat="1" ht="76.5" customHeight="1" x14ac:dyDescent="0.2">
      <c r="A124" s="428"/>
      <c r="B124" s="408" t="s">
        <v>854</v>
      </c>
      <c r="C124" s="452">
        <f t="shared" si="60"/>
        <v>54868758</v>
      </c>
      <c r="D124" s="281">
        <v>54868758</v>
      </c>
      <c r="E124" s="281">
        <v>0</v>
      </c>
      <c r="F124" s="281">
        <v>0</v>
      </c>
      <c r="G124" s="436"/>
    </row>
    <row r="125" spans="1:7" s="389" customFormat="1" ht="41.25" customHeight="1" x14ac:dyDescent="0.2">
      <c r="A125" s="430">
        <v>11</v>
      </c>
      <c r="B125" s="421" t="s">
        <v>709</v>
      </c>
      <c r="C125" s="450">
        <f>C126</f>
        <v>239482000</v>
      </c>
      <c r="D125" s="450">
        <f t="shared" ref="D125:F125" si="61">D126</f>
        <v>239482000</v>
      </c>
      <c r="E125" s="450">
        <f t="shared" si="61"/>
        <v>0</v>
      </c>
      <c r="F125" s="450">
        <f t="shared" si="61"/>
        <v>0</v>
      </c>
      <c r="G125" s="436"/>
    </row>
    <row r="126" spans="1:7" s="389" customFormat="1" ht="40.5" customHeight="1" x14ac:dyDescent="0.2">
      <c r="A126" s="428" t="s">
        <v>708</v>
      </c>
      <c r="B126" s="407" t="s">
        <v>913</v>
      </c>
      <c r="C126" s="451">
        <f>D126</f>
        <v>239482000</v>
      </c>
      <c r="D126" s="451">
        <f>D128+D133</f>
        <v>239482000</v>
      </c>
      <c r="E126" s="451">
        <f>F126</f>
        <v>0</v>
      </c>
      <c r="F126" s="451">
        <f>F128+F133</f>
        <v>0</v>
      </c>
      <c r="G126" s="436"/>
    </row>
    <row r="127" spans="1:7" s="389" customFormat="1" ht="20.25" customHeight="1" x14ac:dyDescent="0.2">
      <c r="A127" s="428"/>
      <c r="B127" s="407" t="s">
        <v>765</v>
      </c>
      <c r="C127" s="451">
        <f>D127+E127+F127</f>
        <v>194250000</v>
      </c>
      <c r="D127" s="451">
        <f>D128</f>
        <v>194250000</v>
      </c>
      <c r="E127" s="451">
        <f t="shared" ref="E127:F127" si="62">E128</f>
        <v>0</v>
      </c>
      <c r="F127" s="451">
        <f t="shared" si="62"/>
        <v>0</v>
      </c>
      <c r="G127" s="436"/>
    </row>
    <row r="128" spans="1:7" s="389" customFormat="1" ht="43.5" customHeight="1" x14ac:dyDescent="0.2">
      <c r="A128" s="428"/>
      <c r="B128" s="403" t="s">
        <v>738</v>
      </c>
      <c r="C128" s="452">
        <f>D128+E128+F128</f>
        <v>194250000</v>
      </c>
      <c r="D128" s="281">
        <v>194250000</v>
      </c>
      <c r="E128" s="281">
        <v>0</v>
      </c>
      <c r="F128" s="281">
        <v>0</v>
      </c>
      <c r="G128" s="436" t="s">
        <v>722</v>
      </c>
    </row>
    <row r="129" spans="1:7" s="394" customFormat="1" ht="21" customHeight="1" x14ac:dyDescent="0.2">
      <c r="A129" s="427"/>
      <c r="B129" s="410" t="s">
        <v>717</v>
      </c>
      <c r="C129" s="453">
        <f t="shared" si="60"/>
        <v>194250000</v>
      </c>
      <c r="D129" s="411">
        <v>194250000</v>
      </c>
      <c r="E129" s="411">
        <v>0</v>
      </c>
      <c r="F129" s="411">
        <v>0</v>
      </c>
      <c r="G129" s="436"/>
    </row>
    <row r="130" spans="1:7" s="394" customFormat="1" ht="21" hidden="1" customHeight="1" x14ac:dyDescent="0.2">
      <c r="A130" s="427"/>
      <c r="B130" s="410" t="s">
        <v>718</v>
      </c>
      <c r="C130" s="452">
        <f t="shared" si="60"/>
        <v>0</v>
      </c>
      <c r="D130" s="411"/>
      <c r="E130" s="281">
        <v>0</v>
      </c>
      <c r="F130" s="281">
        <v>0</v>
      </c>
      <c r="G130" s="436"/>
    </row>
    <row r="131" spans="1:7" s="393" customFormat="1" ht="21" customHeight="1" x14ac:dyDescent="0.2">
      <c r="A131" s="428"/>
      <c r="B131" s="404" t="s">
        <v>773</v>
      </c>
      <c r="C131" s="451">
        <f t="shared" si="60"/>
        <v>45232000</v>
      </c>
      <c r="D131" s="282">
        <f>D132</f>
        <v>45232000</v>
      </c>
      <c r="E131" s="282">
        <f t="shared" ref="E131:F131" si="63">E132</f>
        <v>0</v>
      </c>
      <c r="F131" s="282">
        <f t="shared" si="63"/>
        <v>0</v>
      </c>
      <c r="G131" s="436"/>
    </row>
    <row r="132" spans="1:7" s="389" customFormat="1" ht="20.25" customHeight="1" x14ac:dyDescent="0.2">
      <c r="A132" s="428"/>
      <c r="B132" s="404" t="s">
        <v>455</v>
      </c>
      <c r="C132" s="451">
        <f t="shared" si="60"/>
        <v>45232000</v>
      </c>
      <c r="D132" s="282">
        <f>D133</f>
        <v>45232000</v>
      </c>
      <c r="E132" s="282">
        <f t="shared" ref="E132:F132" si="64">E133</f>
        <v>0</v>
      </c>
      <c r="F132" s="282">
        <f t="shared" si="64"/>
        <v>0</v>
      </c>
      <c r="G132" s="436"/>
    </row>
    <row r="133" spans="1:7" s="389" customFormat="1" ht="41.25" customHeight="1" x14ac:dyDescent="0.2">
      <c r="A133" s="428"/>
      <c r="B133" s="240" t="s">
        <v>713</v>
      </c>
      <c r="C133" s="452">
        <f t="shared" si="60"/>
        <v>45232000</v>
      </c>
      <c r="D133" s="281">
        <v>45232000</v>
      </c>
      <c r="E133" s="281">
        <v>0</v>
      </c>
      <c r="F133" s="281">
        <v>0</v>
      </c>
      <c r="G133" s="436" t="s">
        <v>723</v>
      </c>
    </row>
    <row r="134" spans="1:7" s="394" customFormat="1" ht="21.75" customHeight="1" x14ac:dyDescent="0.2">
      <c r="A134" s="427"/>
      <c r="B134" s="410" t="s">
        <v>717</v>
      </c>
      <c r="C134" s="453">
        <f t="shared" si="60"/>
        <v>45232000</v>
      </c>
      <c r="D134" s="411">
        <v>45232000</v>
      </c>
      <c r="E134" s="411">
        <v>0</v>
      </c>
      <c r="F134" s="411">
        <v>0</v>
      </c>
      <c r="G134" s="436"/>
    </row>
    <row r="135" spans="1:7" s="394" customFormat="1" ht="21.75" hidden="1" customHeight="1" x14ac:dyDescent="0.2">
      <c r="A135" s="427"/>
      <c r="B135" s="410" t="s">
        <v>718</v>
      </c>
      <c r="C135" s="452">
        <f t="shared" si="60"/>
        <v>0</v>
      </c>
      <c r="D135" s="411"/>
      <c r="E135" s="411"/>
      <c r="F135" s="411"/>
      <c r="G135" s="436"/>
    </row>
    <row r="136" spans="1:7" s="394" customFormat="1" ht="41.25" customHeight="1" x14ac:dyDescent="0.2">
      <c r="A136" s="430">
        <v>12</v>
      </c>
      <c r="B136" s="412" t="s">
        <v>696</v>
      </c>
      <c r="C136" s="450">
        <f t="shared" si="60"/>
        <v>32231060</v>
      </c>
      <c r="D136" s="401">
        <f>D137</f>
        <v>10512443</v>
      </c>
      <c r="E136" s="401">
        <f t="shared" ref="E136:F136" si="65">E137</f>
        <v>11718617</v>
      </c>
      <c r="F136" s="401">
        <f t="shared" si="65"/>
        <v>10000000</v>
      </c>
      <c r="G136" s="436"/>
    </row>
    <row r="137" spans="1:7" s="393" customFormat="1" ht="43.5" customHeight="1" x14ac:dyDescent="0.2">
      <c r="A137" s="428" t="s">
        <v>697</v>
      </c>
      <c r="B137" s="404" t="s">
        <v>749</v>
      </c>
      <c r="C137" s="451">
        <f t="shared" si="60"/>
        <v>32231060</v>
      </c>
      <c r="D137" s="282">
        <f>D138</f>
        <v>10512443</v>
      </c>
      <c r="E137" s="282">
        <f t="shared" ref="E137:F137" si="66">E138</f>
        <v>11718617</v>
      </c>
      <c r="F137" s="282">
        <f t="shared" si="66"/>
        <v>10000000</v>
      </c>
      <c r="G137" s="436" t="s">
        <v>723</v>
      </c>
    </row>
    <row r="138" spans="1:7" s="394" customFormat="1" ht="21" customHeight="1" x14ac:dyDescent="0.2">
      <c r="A138" s="429"/>
      <c r="B138" s="402" t="s">
        <v>773</v>
      </c>
      <c r="C138" s="451">
        <f t="shared" si="60"/>
        <v>32231060</v>
      </c>
      <c r="D138" s="446">
        <f>D139+D140</f>
        <v>10512443</v>
      </c>
      <c r="E138" s="446">
        <f>E139+E140</f>
        <v>11718617</v>
      </c>
      <c r="F138" s="446">
        <f>F139+F140</f>
        <v>10000000</v>
      </c>
      <c r="G138" s="436"/>
    </row>
    <row r="139" spans="1:7" s="394" customFormat="1" ht="57.75" customHeight="1" x14ac:dyDescent="0.2">
      <c r="A139" s="429"/>
      <c r="B139" s="410" t="s">
        <v>849</v>
      </c>
      <c r="C139" s="450">
        <f t="shared" si="60"/>
        <v>32231060</v>
      </c>
      <c r="D139" s="401">
        <f>D147+D143</f>
        <v>10512443</v>
      </c>
      <c r="E139" s="401">
        <f>E147+E143</f>
        <v>11718617</v>
      </c>
      <c r="F139" s="401">
        <f>F147+F143</f>
        <v>10000000</v>
      </c>
      <c r="G139" s="436"/>
    </row>
    <row r="140" spans="1:7" s="394" customFormat="1" ht="76.5" hidden="1" customHeight="1" x14ac:dyDescent="0.2">
      <c r="A140" s="429"/>
      <c r="B140" s="410" t="s">
        <v>829</v>
      </c>
      <c r="C140" s="453">
        <f t="shared" si="60"/>
        <v>0</v>
      </c>
      <c r="D140" s="411">
        <f>D144+D148</f>
        <v>0</v>
      </c>
      <c r="E140" s="411">
        <f t="shared" ref="E140:F140" si="67">E144+E148</f>
        <v>0</v>
      </c>
      <c r="F140" s="411">
        <f t="shared" si="67"/>
        <v>0</v>
      </c>
      <c r="G140" s="436"/>
    </row>
    <row r="141" spans="1:7" s="393" customFormat="1" ht="22.5" customHeight="1" x14ac:dyDescent="0.2">
      <c r="A141" s="428"/>
      <c r="B141" s="404" t="s">
        <v>679</v>
      </c>
      <c r="C141" s="451">
        <f t="shared" si="60"/>
        <v>1098460</v>
      </c>
      <c r="D141" s="282">
        <f>D142</f>
        <v>0</v>
      </c>
      <c r="E141" s="282">
        <f t="shared" ref="E141:F141" si="68">E142</f>
        <v>0</v>
      </c>
      <c r="F141" s="282">
        <f t="shared" si="68"/>
        <v>1098460</v>
      </c>
      <c r="G141" s="436"/>
    </row>
    <row r="142" spans="1:7" s="389" customFormat="1" ht="38.25" customHeight="1" x14ac:dyDescent="0.2">
      <c r="A142" s="396"/>
      <c r="B142" s="403" t="s">
        <v>803</v>
      </c>
      <c r="C142" s="452">
        <f t="shared" si="60"/>
        <v>1098460</v>
      </c>
      <c r="D142" s="281">
        <f>D143+D144</f>
        <v>0</v>
      </c>
      <c r="E142" s="281">
        <f t="shared" ref="E142:F142" si="69">E143+E144</f>
        <v>0</v>
      </c>
      <c r="F142" s="281">
        <f t="shared" si="69"/>
        <v>1098460</v>
      </c>
      <c r="G142" s="436"/>
    </row>
    <row r="143" spans="1:7" s="389" customFormat="1" ht="20.25" customHeight="1" x14ac:dyDescent="0.2">
      <c r="A143" s="396"/>
      <c r="B143" s="410" t="s">
        <v>717</v>
      </c>
      <c r="C143" s="453">
        <f t="shared" si="60"/>
        <v>1098460</v>
      </c>
      <c r="D143" s="411">
        <v>0</v>
      </c>
      <c r="E143" s="411">
        <v>0</v>
      </c>
      <c r="F143" s="411">
        <v>1098460</v>
      </c>
      <c r="G143" s="436"/>
    </row>
    <row r="144" spans="1:7" s="394" customFormat="1" ht="20.25" hidden="1" customHeight="1" x14ac:dyDescent="0.2">
      <c r="A144" s="429"/>
      <c r="B144" s="410" t="s">
        <v>718</v>
      </c>
      <c r="C144" s="453">
        <f t="shared" si="60"/>
        <v>0</v>
      </c>
      <c r="D144" s="411">
        <v>0</v>
      </c>
      <c r="E144" s="411">
        <v>0</v>
      </c>
      <c r="F144" s="411">
        <v>0</v>
      </c>
      <c r="G144" s="436"/>
    </row>
    <row r="145" spans="1:7" s="389" customFormat="1" ht="18.75" customHeight="1" x14ac:dyDescent="0.2">
      <c r="A145" s="428"/>
      <c r="B145" s="404" t="s">
        <v>671</v>
      </c>
      <c r="C145" s="451">
        <f t="shared" si="60"/>
        <v>31132600</v>
      </c>
      <c r="D145" s="282">
        <f>D146</f>
        <v>10512443</v>
      </c>
      <c r="E145" s="282">
        <f t="shared" ref="E145:F145" si="70">E146</f>
        <v>11718617</v>
      </c>
      <c r="F145" s="282">
        <f t="shared" si="70"/>
        <v>8901540</v>
      </c>
      <c r="G145" s="436"/>
    </row>
    <row r="146" spans="1:7" s="389" customFormat="1" ht="38.25" customHeight="1" x14ac:dyDescent="0.2">
      <c r="A146" s="428"/>
      <c r="B146" s="403" t="s">
        <v>716</v>
      </c>
      <c r="C146" s="452">
        <f t="shared" si="60"/>
        <v>31132600</v>
      </c>
      <c r="D146" s="281">
        <f>D147+D148</f>
        <v>10512443</v>
      </c>
      <c r="E146" s="281">
        <f t="shared" ref="E146:F146" si="71">E147+E148</f>
        <v>11718617</v>
      </c>
      <c r="F146" s="281">
        <f t="shared" si="71"/>
        <v>8901540</v>
      </c>
      <c r="G146" s="436"/>
    </row>
    <row r="147" spans="1:7" s="394" customFormat="1" ht="21" customHeight="1" x14ac:dyDescent="0.2">
      <c r="A147" s="427"/>
      <c r="B147" s="410" t="s">
        <v>717</v>
      </c>
      <c r="C147" s="453">
        <f t="shared" si="60"/>
        <v>31132600</v>
      </c>
      <c r="D147" s="411">
        <v>10512443</v>
      </c>
      <c r="E147" s="411">
        <v>11718617</v>
      </c>
      <c r="F147" s="411">
        <v>8901540</v>
      </c>
      <c r="G147" s="436"/>
    </row>
    <row r="148" spans="1:7" s="394" customFormat="1" ht="21" hidden="1" customHeight="1" x14ac:dyDescent="0.2">
      <c r="A148" s="429"/>
      <c r="B148" s="410" t="s">
        <v>718</v>
      </c>
      <c r="C148" s="453">
        <f t="shared" ref="C148" si="72">D148+E148+F148</f>
        <v>0</v>
      </c>
      <c r="D148" s="411">
        <v>0</v>
      </c>
      <c r="E148" s="411">
        <v>0</v>
      </c>
      <c r="F148" s="411">
        <v>0</v>
      </c>
      <c r="G148" s="436"/>
    </row>
    <row r="149" spans="1:7" s="394" customFormat="1" ht="43.5" customHeight="1" x14ac:dyDescent="0.2">
      <c r="A149" s="430">
        <v>13</v>
      </c>
      <c r="B149" s="400" t="s">
        <v>695</v>
      </c>
      <c r="C149" s="450">
        <f t="shared" si="60"/>
        <v>128682730</v>
      </c>
      <c r="D149" s="401">
        <f>D150</f>
        <v>68682730</v>
      </c>
      <c r="E149" s="401">
        <f t="shared" ref="E149:F149" si="73">E150</f>
        <v>60000000</v>
      </c>
      <c r="F149" s="401">
        <f t="shared" si="73"/>
        <v>0</v>
      </c>
      <c r="G149" s="436"/>
    </row>
    <row r="150" spans="1:7" s="389" customFormat="1" ht="59.25" customHeight="1" x14ac:dyDescent="0.2">
      <c r="A150" s="428" t="s">
        <v>706</v>
      </c>
      <c r="B150" s="399" t="s">
        <v>762</v>
      </c>
      <c r="C150" s="451">
        <f t="shared" si="60"/>
        <v>128682730</v>
      </c>
      <c r="D150" s="446">
        <f>D154+D151</f>
        <v>68682730</v>
      </c>
      <c r="E150" s="446">
        <f>E154+E151</f>
        <v>60000000</v>
      </c>
      <c r="F150" s="446">
        <f t="shared" ref="F150" si="74">F154</f>
        <v>0</v>
      </c>
    </row>
    <row r="151" spans="1:7" s="470" customFormat="1" ht="23.25" customHeight="1" x14ac:dyDescent="0.2">
      <c r="A151" s="460"/>
      <c r="B151" s="402" t="s">
        <v>797</v>
      </c>
      <c r="C151" s="451">
        <f t="shared" si="60"/>
        <v>110000000</v>
      </c>
      <c r="D151" s="451">
        <f>D153</f>
        <v>50000000</v>
      </c>
      <c r="E151" s="451">
        <f t="shared" ref="E151:F151" si="75">E153</f>
        <v>60000000</v>
      </c>
      <c r="F151" s="462">
        <f t="shared" si="75"/>
        <v>0</v>
      </c>
      <c r="G151" s="436" t="s">
        <v>722</v>
      </c>
    </row>
    <row r="152" spans="1:7" s="470" customFormat="1" ht="57" customHeight="1" x14ac:dyDescent="0.2">
      <c r="A152" s="460"/>
      <c r="B152" s="403" t="s">
        <v>798</v>
      </c>
      <c r="C152" s="281">
        <f t="shared" si="60"/>
        <v>110000000</v>
      </c>
      <c r="D152" s="461">
        <f>D153</f>
        <v>50000000</v>
      </c>
      <c r="E152" s="461">
        <f>E153</f>
        <v>60000000</v>
      </c>
      <c r="F152" s="461">
        <v>0</v>
      </c>
    </row>
    <row r="153" spans="1:7" s="469" customFormat="1" ht="22.5" customHeight="1" x14ac:dyDescent="0.2">
      <c r="A153" s="463"/>
      <c r="B153" s="410" t="s">
        <v>717</v>
      </c>
      <c r="C153" s="411">
        <f t="shared" si="60"/>
        <v>110000000</v>
      </c>
      <c r="D153" s="464">
        <v>50000000</v>
      </c>
      <c r="E153" s="464">
        <v>60000000</v>
      </c>
      <c r="F153" s="464">
        <v>0</v>
      </c>
    </row>
    <row r="154" spans="1:7" s="394" customFormat="1" ht="21" customHeight="1" x14ac:dyDescent="0.2">
      <c r="A154" s="429"/>
      <c r="B154" s="402" t="s">
        <v>773</v>
      </c>
      <c r="C154" s="451">
        <f t="shared" ref="C154" si="76">D154+E154+F154</f>
        <v>18682730</v>
      </c>
      <c r="D154" s="446">
        <f>D155+D156+D157</f>
        <v>18682730</v>
      </c>
      <c r="E154" s="446">
        <f t="shared" ref="E154:F154" si="77">E155+E156+E157</f>
        <v>0</v>
      </c>
      <c r="F154" s="446">
        <f t="shared" si="77"/>
        <v>0</v>
      </c>
      <c r="G154" s="436"/>
    </row>
    <row r="155" spans="1:7" s="389" customFormat="1" ht="58.5" customHeight="1" x14ac:dyDescent="0.2">
      <c r="A155" s="428"/>
      <c r="B155" s="410" t="s">
        <v>850</v>
      </c>
      <c r="C155" s="453">
        <f t="shared" si="60"/>
        <v>18682730</v>
      </c>
      <c r="D155" s="454">
        <f>D160</f>
        <v>18682730</v>
      </c>
      <c r="E155" s="454">
        <f t="shared" ref="E155:F155" si="78">E160</f>
        <v>0</v>
      </c>
      <c r="F155" s="454">
        <f t="shared" si="78"/>
        <v>0</v>
      </c>
      <c r="G155" s="436" t="s">
        <v>723</v>
      </c>
    </row>
    <row r="156" spans="1:7" s="389" customFormat="1" ht="78" hidden="1" customHeight="1" x14ac:dyDescent="0.2">
      <c r="A156" s="428"/>
      <c r="B156" s="410" t="s">
        <v>750</v>
      </c>
      <c r="C156" s="453">
        <f t="shared" si="60"/>
        <v>0</v>
      </c>
      <c r="D156" s="454"/>
      <c r="E156" s="454"/>
      <c r="F156" s="454"/>
      <c r="G156" s="436"/>
    </row>
    <row r="157" spans="1:7" s="389" customFormat="1" ht="56.25" hidden="1" customHeight="1" x14ac:dyDescent="0.2">
      <c r="A157" s="428"/>
      <c r="B157" s="410" t="s">
        <v>751</v>
      </c>
      <c r="C157" s="453">
        <f t="shared" si="60"/>
        <v>0</v>
      </c>
      <c r="D157" s="454"/>
      <c r="E157" s="454"/>
      <c r="F157" s="454"/>
      <c r="G157" s="436"/>
    </row>
    <row r="158" spans="1:7" s="389" customFormat="1" ht="24.75" customHeight="1" x14ac:dyDescent="0.2">
      <c r="A158" s="428"/>
      <c r="B158" s="404" t="s">
        <v>669</v>
      </c>
      <c r="C158" s="451">
        <f t="shared" si="60"/>
        <v>18682730</v>
      </c>
      <c r="D158" s="446">
        <f>D159</f>
        <v>18682730</v>
      </c>
      <c r="E158" s="446">
        <f t="shared" ref="E158:F159" si="79">E159</f>
        <v>0</v>
      </c>
      <c r="F158" s="446">
        <f t="shared" si="79"/>
        <v>0</v>
      </c>
      <c r="G158" s="436"/>
    </row>
    <row r="159" spans="1:7" s="389" customFormat="1" ht="78" customHeight="1" x14ac:dyDescent="0.2">
      <c r="A159" s="428"/>
      <c r="B159" s="403" t="s">
        <v>878</v>
      </c>
      <c r="C159" s="452">
        <f t="shared" si="60"/>
        <v>18682730</v>
      </c>
      <c r="D159" s="281">
        <f>D160</f>
        <v>18682730</v>
      </c>
      <c r="E159" s="281">
        <f t="shared" si="79"/>
        <v>0</v>
      </c>
      <c r="F159" s="281">
        <f t="shared" si="79"/>
        <v>0</v>
      </c>
      <c r="G159" s="436"/>
    </row>
    <row r="160" spans="1:7" s="389" customFormat="1" ht="24" customHeight="1" x14ac:dyDescent="0.2">
      <c r="A160" s="428"/>
      <c r="B160" s="410" t="s">
        <v>717</v>
      </c>
      <c r="C160" s="453">
        <f t="shared" si="60"/>
        <v>18682730</v>
      </c>
      <c r="D160" s="411">
        <v>18682730</v>
      </c>
      <c r="E160" s="411">
        <v>0</v>
      </c>
      <c r="F160" s="411">
        <v>0</v>
      </c>
      <c r="G160" s="436"/>
    </row>
    <row r="161" spans="1:7" s="394" customFormat="1" ht="41.25" customHeight="1" x14ac:dyDescent="0.2">
      <c r="A161" s="430">
        <v>14</v>
      </c>
      <c r="B161" s="413" t="s">
        <v>698</v>
      </c>
      <c r="C161" s="450">
        <f t="shared" ref="C161:C191" si="80">D161+E161+F161</f>
        <v>820726913</v>
      </c>
      <c r="D161" s="401">
        <f>D162+D236</f>
        <v>357840300</v>
      </c>
      <c r="E161" s="401">
        <f>E162+E236</f>
        <v>235164850</v>
      </c>
      <c r="F161" s="401">
        <f>F162+F236</f>
        <v>227721763</v>
      </c>
      <c r="G161" s="436"/>
    </row>
    <row r="162" spans="1:7" s="393" customFormat="1" ht="57.75" customHeight="1" x14ac:dyDescent="0.2">
      <c r="A162" s="428" t="s">
        <v>699</v>
      </c>
      <c r="B162" s="399" t="s">
        <v>887</v>
      </c>
      <c r="C162" s="451">
        <f t="shared" si="80"/>
        <v>572245413</v>
      </c>
      <c r="D162" s="447">
        <f>D163</f>
        <v>232565000</v>
      </c>
      <c r="E162" s="447">
        <f t="shared" ref="E162:F163" si="81">E163</f>
        <v>173561750</v>
      </c>
      <c r="F162" s="447">
        <f t="shared" si="81"/>
        <v>166118663</v>
      </c>
      <c r="G162" s="436" t="s">
        <v>723</v>
      </c>
    </row>
    <row r="163" spans="1:7" s="393" customFormat="1" ht="25.5" customHeight="1" x14ac:dyDescent="0.2">
      <c r="A163" s="428"/>
      <c r="B163" s="399" t="s">
        <v>773</v>
      </c>
      <c r="C163" s="451">
        <f t="shared" si="80"/>
        <v>572245413</v>
      </c>
      <c r="D163" s="447">
        <f>D164</f>
        <v>232565000</v>
      </c>
      <c r="E163" s="447">
        <f t="shared" si="81"/>
        <v>173561750</v>
      </c>
      <c r="F163" s="447">
        <f t="shared" si="81"/>
        <v>166118663</v>
      </c>
      <c r="G163" s="436"/>
    </row>
    <row r="164" spans="1:7" s="394" customFormat="1" ht="37.5" customHeight="1" x14ac:dyDescent="0.2">
      <c r="A164" s="429"/>
      <c r="B164" s="414" t="s">
        <v>686</v>
      </c>
      <c r="C164" s="453">
        <f t="shared" si="80"/>
        <v>572245413</v>
      </c>
      <c r="D164" s="454">
        <f>D166+D170+D175+D178+D185+D189+D192+D196+D198+D200+D207+D211+D215+D218+D221+D223+D229+D231</f>
        <v>232565000</v>
      </c>
      <c r="E164" s="454">
        <f>E166+E170+E175+E178+E185+E189+E192+E196+E198+E200+E207+E211+E215+E218+E221+E223+E229+E231</f>
        <v>173561750</v>
      </c>
      <c r="F164" s="454">
        <f>F166+F170+F175+F178+F185+F189+F192+F196+F198+F200+F207+F211+F215+F218+F221+F223+F229+F231</f>
        <v>166118663</v>
      </c>
      <c r="G164" s="436"/>
    </row>
    <row r="165" spans="1:7" s="394" customFormat="1" ht="24" customHeight="1" x14ac:dyDescent="0.2">
      <c r="A165" s="429"/>
      <c r="B165" s="414" t="s">
        <v>717</v>
      </c>
      <c r="C165" s="453">
        <f t="shared" si="80"/>
        <v>572245413</v>
      </c>
      <c r="D165" s="454">
        <f>D164</f>
        <v>232565000</v>
      </c>
      <c r="E165" s="454">
        <f t="shared" ref="E165:F165" si="82">E164</f>
        <v>173561750</v>
      </c>
      <c r="F165" s="454">
        <f t="shared" si="82"/>
        <v>166118663</v>
      </c>
      <c r="G165" s="436"/>
    </row>
    <row r="166" spans="1:7" s="393" customFormat="1" ht="24" customHeight="1" x14ac:dyDescent="0.2">
      <c r="A166" s="428"/>
      <c r="B166" s="415" t="s">
        <v>679</v>
      </c>
      <c r="C166" s="451">
        <f t="shared" si="80"/>
        <v>44640000</v>
      </c>
      <c r="D166" s="446">
        <f>D167+D168+D169</f>
        <v>16080000</v>
      </c>
      <c r="E166" s="446">
        <f t="shared" ref="E166:F166" si="83">E167+E168+E169</f>
        <v>16640000</v>
      </c>
      <c r="F166" s="446">
        <f t="shared" si="83"/>
        <v>11920000</v>
      </c>
      <c r="G166" s="436"/>
    </row>
    <row r="167" spans="1:7" s="389" customFormat="1" ht="26.25" customHeight="1" x14ac:dyDescent="0.2">
      <c r="A167" s="428"/>
      <c r="B167" s="240" t="s">
        <v>774</v>
      </c>
      <c r="C167" s="452">
        <f t="shared" si="80"/>
        <v>40080000</v>
      </c>
      <c r="D167" s="281">
        <v>14160000</v>
      </c>
      <c r="E167" s="281">
        <v>14400000</v>
      </c>
      <c r="F167" s="281">
        <v>11520000</v>
      </c>
      <c r="G167" s="436"/>
    </row>
    <row r="168" spans="1:7" s="389" customFormat="1" ht="28.5" customHeight="1" x14ac:dyDescent="0.2">
      <c r="A168" s="428"/>
      <c r="B168" s="240" t="s">
        <v>776</v>
      </c>
      <c r="C168" s="452">
        <f t="shared" si="80"/>
        <v>1920000</v>
      </c>
      <c r="D168" s="281">
        <v>1920000</v>
      </c>
      <c r="E168" s="281">
        <v>0</v>
      </c>
      <c r="F168" s="281">
        <v>0</v>
      </c>
      <c r="G168" s="436"/>
    </row>
    <row r="169" spans="1:7" s="389" customFormat="1" ht="37.5" customHeight="1" x14ac:dyDescent="0.2">
      <c r="A169" s="428"/>
      <c r="B169" s="240" t="s">
        <v>775</v>
      </c>
      <c r="C169" s="452">
        <f t="shared" si="80"/>
        <v>2640000</v>
      </c>
      <c r="D169" s="281">
        <v>0</v>
      </c>
      <c r="E169" s="281">
        <v>2240000</v>
      </c>
      <c r="F169" s="281">
        <v>400000</v>
      </c>
      <c r="G169" s="436"/>
    </row>
    <row r="170" spans="1:7" s="393" customFormat="1" ht="21" customHeight="1" x14ac:dyDescent="0.2">
      <c r="A170" s="428"/>
      <c r="B170" s="416" t="s">
        <v>451</v>
      </c>
      <c r="C170" s="451">
        <f t="shared" si="80"/>
        <v>66313663</v>
      </c>
      <c r="D170" s="446">
        <f>D171+D172+D173+D174</f>
        <v>0</v>
      </c>
      <c r="E170" s="446">
        <f t="shared" ref="E170:F170" si="84">E171+E172+E173+E174</f>
        <v>18800000</v>
      </c>
      <c r="F170" s="446">
        <f t="shared" si="84"/>
        <v>47513663</v>
      </c>
      <c r="G170" s="436"/>
    </row>
    <row r="171" spans="1:7" s="389" customFormat="1" ht="57" customHeight="1" x14ac:dyDescent="0.2">
      <c r="A171" s="428"/>
      <c r="B171" s="240" t="s">
        <v>879</v>
      </c>
      <c r="C171" s="452">
        <f t="shared" si="80"/>
        <v>22800000</v>
      </c>
      <c r="D171" s="281">
        <v>0</v>
      </c>
      <c r="E171" s="281">
        <v>14800000</v>
      </c>
      <c r="F171" s="281">
        <v>8000000</v>
      </c>
      <c r="G171" s="436"/>
    </row>
    <row r="172" spans="1:7" s="389" customFormat="1" ht="37.5" customHeight="1" x14ac:dyDescent="0.2">
      <c r="A172" s="428"/>
      <c r="B172" s="240" t="s">
        <v>880</v>
      </c>
      <c r="C172" s="452">
        <f t="shared" si="80"/>
        <v>20000000</v>
      </c>
      <c r="D172" s="281">
        <v>0</v>
      </c>
      <c r="E172" s="281">
        <v>0</v>
      </c>
      <c r="F172" s="281">
        <v>20000000</v>
      </c>
      <c r="G172" s="436"/>
    </row>
    <row r="173" spans="1:7" s="389" customFormat="1" ht="78" customHeight="1" x14ac:dyDescent="0.2">
      <c r="A173" s="428"/>
      <c r="B173" s="240" t="s">
        <v>808</v>
      </c>
      <c r="C173" s="452">
        <f t="shared" si="80"/>
        <v>13395000</v>
      </c>
      <c r="D173" s="281">
        <v>0</v>
      </c>
      <c r="E173" s="281">
        <v>4000000</v>
      </c>
      <c r="F173" s="281">
        <v>9395000</v>
      </c>
      <c r="G173" s="436"/>
    </row>
    <row r="174" spans="1:7" s="389" customFormat="1" ht="35.25" customHeight="1" x14ac:dyDescent="0.2">
      <c r="A174" s="428"/>
      <c r="B174" s="417" t="s">
        <v>826</v>
      </c>
      <c r="C174" s="452">
        <f t="shared" si="80"/>
        <v>10118663</v>
      </c>
      <c r="D174" s="281">
        <v>0</v>
      </c>
      <c r="E174" s="281">
        <v>0</v>
      </c>
      <c r="F174" s="281">
        <v>10118663</v>
      </c>
      <c r="G174" s="436"/>
    </row>
    <row r="175" spans="1:7" s="389" customFormat="1" x14ac:dyDescent="0.2">
      <c r="A175" s="428"/>
      <c r="B175" s="416" t="s">
        <v>670</v>
      </c>
      <c r="C175" s="451">
        <f t="shared" si="80"/>
        <v>26900000</v>
      </c>
      <c r="D175" s="446">
        <f>D176+D177</f>
        <v>8825000</v>
      </c>
      <c r="E175" s="446">
        <f t="shared" ref="E175:F175" si="85">E176+E177</f>
        <v>12110000</v>
      </c>
      <c r="F175" s="446">
        <f t="shared" si="85"/>
        <v>5965000</v>
      </c>
      <c r="G175" s="436"/>
    </row>
    <row r="176" spans="1:7" s="389" customFormat="1" ht="25.5" customHeight="1" x14ac:dyDescent="0.2">
      <c r="A176" s="428"/>
      <c r="B176" s="417" t="s">
        <v>809</v>
      </c>
      <c r="C176" s="452">
        <f t="shared" si="80"/>
        <v>3500000</v>
      </c>
      <c r="D176" s="281">
        <v>1500000</v>
      </c>
      <c r="E176" s="281">
        <v>2000000</v>
      </c>
      <c r="F176" s="281">
        <v>0</v>
      </c>
      <c r="G176" s="436"/>
    </row>
    <row r="177" spans="1:7" s="389" customFormat="1" ht="37.5" customHeight="1" x14ac:dyDescent="0.2">
      <c r="A177" s="428"/>
      <c r="B177" s="417" t="s">
        <v>881</v>
      </c>
      <c r="C177" s="452">
        <f t="shared" si="80"/>
        <v>23400000</v>
      </c>
      <c r="D177" s="281">
        <v>7325000</v>
      </c>
      <c r="E177" s="281">
        <v>10110000</v>
      </c>
      <c r="F177" s="281">
        <v>5965000</v>
      </c>
      <c r="G177" s="436"/>
    </row>
    <row r="178" spans="1:7" s="393" customFormat="1" ht="18.75" customHeight="1" x14ac:dyDescent="0.2">
      <c r="A178" s="428"/>
      <c r="B178" s="415" t="s">
        <v>459</v>
      </c>
      <c r="C178" s="451">
        <f t="shared" si="80"/>
        <v>82798250</v>
      </c>
      <c r="D178" s="446">
        <f>D179+D180+D181+D182+D183+D184</f>
        <v>56998250</v>
      </c>
      <c r="E178" s="446">
        <f t="shared" ref="E178:F178" si="86">E179+E180+E181+E182+E183+E184</f>
        <v>12900000</v>
      </c>
      <c r="F178" s="446">
        <f t="shared" si="86"/>
        <v>12900000</v>
      </c>
      <c r="G178" s="436"/>
    </row>
    <row r="179" spans="1:7" s="389" customFormat="1" ht="40.5" customHeight="1" x14ac:dyDescent="0.2">
      <c r="A179" s="428"/>
      <c r="B179" s="240" t="s">
        <v>882</v>
      </c>
      <c r="C179" s="452">
        <f t="shared" si="80"/>
        <v>15033250</v>
      </c>
      <c r="D179" s="281">
        <f>7602000+7431250</f>
        <v>15033250</v>
      </c>
      <c r="E179" s="281">
        <v>0</v>
      </c>
      <c r="F179" s="281">
        <v>0</v>
      </c>
      <c r="G179" s="436"/>
    </row>
    <row r="180" spans="1:7" s="389" customFormat="1" ht="39.75" customHeight="1" x14ac:dyDescent="0.2">
      <c r="A180" s="428"/>
      <c r="B180" s="240" t="s">
        <v>856</v>
      </c>
      <c r="C180" s="452">
        <f t="shared" si="80"/>
        <v>18517000</v>
      </c>
      <c r="D180" s="281">
        <v>18517000</v>
      </c>
      <c r="E180" s="281">
        <v>0</v>
      </c>
      <c r="F180" s="281">
        <v>0</v>
      </c>
      <c r="G180" s="436"/>
    </row>
    <row r="181" spans="1:7" s="389" customFormat="1" ht="59.25" customHeight="1" x14ac:dyDescent="0.2">
      <c r="A181" s="428"/>
      <c r="B181" s="240" t="s">
        <v>810</v>
      </c>
      <c r="C181" s="452">
        <f t="shared" si="80"/>
        <v>22872000</v>
      </c>
      <c r="D181" s="281">
        <v>22872000</v>
      </c>
      <c r="E181" s="281">
        <v>0</v>
      </c>
      <c r="F181" s="281">
        <v>0</v>
      </c>
      <c r="G181" s="436"/>
    </row>
    <row r="182" spans="1:7" s="389" customFormat="1" ht="27" customHeight="1" x14ac:dyDescent="0.2">
      <c r="A182" s="428"/>
      <c r="B182" s="417" t="s">
        <v>674</v>
      </c>
      <c r="C182" s="452">
        <f t="shared" si="80"/>
        <v>6000000</v>
      </c>
      <c r="D182" s="281">
        <v>0</v>
      </c>
      <c r="E182" s="281">
        <v>3000000</v>
      </c>
      <c r="F182" s="281">
        <v>3000000</v>
      </c>
      <c r="G182" s="436"/>
    </row>
    <row r="183" spans="1:7" s="389" customFormat="1" ht="57.75" customHeight="1" x14ac:dyDescent="0.2">
      <c r="A183" s="428"/>
      <c r="B183" s="240" t="s">
        <v>811</v>
      </c>
      <c r="C183" s="452">
        <f t="shared" si="80"/>
        <v>19800000</v>
      </c>
      <c r="D183" s="281">
        <v>0</v>
      </c>
      <c r="E183" s="281">
        <v>9900000</v>
      </c>
      <c r="F183" s="281">
        <v>9900000</v>
      </c>
      <c r="G183" s="436"/>
    </row>
    <row r="184" spans="1:7" s="389" customFormat="1" ht="26.25" customHeight="1" x14ac:dyDescent="0.2">
      <c r="A184" s="428"/>
      <c r="B184" s="240" t="s">
        <v>812</v>
      </c>
      <c r="C184" s="452">
        <f t="shared" si="80"/>
        <v>576000</v>
      </c>
      <c r="D184" s="281">
        <v>576000</v>
      </c>
      <c r="E184" s="281">
        <v>0</v>
      </c>
      <c r="F184" s="281">
        <v>0</v>
      </c>
      <c r="G184" s="436"/>
    </row>
    <row r="185" spans="1:7" s="393" customFormat="1" ht="25.5" customHeight="1" x14ac:dyDescent="0.2">
      <c r="A185" s="428"/>
      <c r="B185" s="416" t="s">
        <v>666</v>
      </c>
      <c r="C185" s="451">
        <f t="shared" si="80"/>
        <v>25600000</v>
      </c>
      <c r="D185" s="446">
        <f>D186+D187+D188</f>
        <v>800000</v>
      </c>
      <c r="E185" s="446">
        <f t="shared" ref="E185:F185" si="87">E186+E187+E188</f>
        <v>11600000</v>
      </c>
      <c r="F185" s="446">
        <f t="shared" si="87"/>
        <v>13200000</v>
      </c>
      <c r="G185" s="436"/>
    </row>
    <row r="186" spans="1:7" s="393" customFormat="1" ht="39" customHeight="1" x14ac:dyDescent="0.2">
      <c r="A186" s="428"/>
      <c r="B186" s="417" t="s">
        <v>883</v>
      </c>
      <c r="C186" s="452">
        <f t="shared" si="80"/>
        <v>9600000</v>
      </c>
      <c r="D186" s="281">
        <v>0</v>
      </c>
      <c r="E186" s="281">
        <v>4800000</v>
      </c>
      <c r="F186" s="281">
        <v>4800000</v>
      </c>
      <c r="G186" s="436"/>
    </row>
    <row r="187" spans="1:7" s="389" customFormat="1" ht="38.25" customHeight="1" x14ac:dyDescent="0.2">
      <c r="A187" s="428"/>
      <c r="B187" s="417" t="s">
        <v>884</v>
      </c>
      <c r="C187" s="452">
        <f t="shared" si="80"/>
        <v>14400000</v>
      </c>
      <c r="D187" s="281">
        <v>0</v>
      </c>
      <c r="E187" s="281">
        <v>6000000</v>
      </c>
      <c r="F187" s="281">
        <v>8400000</v>
      </c>
      <c r="G187" s="436"/>
    </row>
    <row r="188" spans="1:7" s="389" customFormat="1" ht="24.75" customHeight="1" x14ac:dyDescent="0.2">
      <c r="A188" s="428"/>
      <c r="B188" s="240" t="s">
        <v>685</v>
      </c>
      <c r="C188" s="452">
        <f t="shared" si="80"/>
        <v>1600000</v>
      </c>
      <c r="D188" s="281">
        <v>800000</v>
      </c>
      <c r="E188" s="281">
        <v>800000</v>
      </c>
      <c r="F188" s="281">
        <v>0</v>
      </c>
      <c r="G188" s="436"/>
    </row>
    <row r="189" spans="1:7" s="393" customFormat="1" ht="22.5" customHeight="1" x14ac:dyDescent="0.2">
      <c r="A189" s="428"/>
      <c r="B189" s="416" t="s">
        <v>667</v>
      </c>
      <c r="C189" s="451">
        <f t="shared" si="80"/>
        <v>32400000</v>
      </c>
      <c r="D189" s="446">
        <f>D190+D191</f>
        <v>17400000</v>
      </c>
      <c r="E189" s="446">
        <f t="shared" ref="E189:F189" si="88">E190+E191</f>
        <v>15000000</v>
      </c>
      <c r="F189" s="446">
        <f t="shared" si="88"/>
        <v>0</v>
      </c>
      <c r="G189" s="436"/>
    </row>
    <row r="190" spans="1:7" s="393" customFormat="1" ht="39.75" customHeight="1" x14ac:dyDescent="0.2">
      <c r="A190" s="428"/>
      <c r="B190" s="240" t="s">
        <v>684</v>
      </c>
      <c r="C190" s="452">
        <f t="shared" si="80"/>
        <v>13200000</v>
      </c>
      <c r="D190" s="456">
        <v>7000000</v>
      </c>
      <c r="E190" s="456">
        <v>6200000</v>
      </c>
      <c r="F190" s="456">
        <v>0</v>
      </c>
      <c r="G190" s="436"/>
    </row>
    <row r="191" spans="1:7" s="389" customFormat="1" ht="41.25" customHeight="1" x14ac:dyDescent="0.2">
      <c r="A191" s="428"/>
      <c r="B191" s="240" t="s">
        <v>885</v>
      </c>
      <c r="C191" s="452">
        <f t="shared" si="80"/>
        <v>19200000</v>
      </c>
      <c r="D191" s="281">
        <v>10400000</v>
      </c>
      <c r="E191" s="281">
        <v>8800000</v>
      </c>
      <c r="F191" s="281">
        <v>0</v>
      </c>
      <c r="G191" s="436"/>
    </row>
    <row r="192" spans="1:7" s="393" customFormat="1" ht="20.25" customHeight="1" x14ac:dyDescent="0.2">
      <c r="A192" s="428"/>
      <c r="B192" s="415" t="s">
        <v>672</v>
      </c>
      <c r="C192" s="451">
        <f t="shared" ref="C192:C238" si="89">D192+E192+F192</f>
        <v>14901750</v>
      </c>
      <c r="D192" s="446">
        <f>D193+D194+D195</f>
        <v>14226750</v>
      </c>
      <c r="E192" s="446">
        <f t="shared" ref="E192:F192" si="90">E193+E194+E195</f>
        <v>0</v>
      </c>
      <c r="F192" s="446">
        <f t="shared" si="90"/>
        <v>675000</v>
      </c>
      <c r="G192" s="436"/>
    </row>
    <row r="193" spans="1:7" s="389" customFormat="1" ht="60" customHeight="1" x14ac:dyDescent="0.2">
      <c r="A193" s="428"/>
      <c r="B193" s="417" t="s">
        <v>914</v>
      </c>
      <c r="C193" s="452">
        <f t="shared" si="89"/>
        <v>675000</v>
      </c>
      <c r="D193" s="281">
        <v>675000</v>
      </c>
      <c r="E193" s="281">
        <v>0</v>
      </c>
      <c r="F193" s="281">
        <v>0</v>
      </c>
      <c r="G193" s="436"/>
    </row>
    <row r="194" spans="1:7" s="389" customFormat="1" ht="42" customHeight="1" x14ac:dyDescent="0.2">
      <c r="A194" s="428"/>
      <c r="B194" s="240" t="s">
        <v>886</v>
      </c>
      <c r="C194" s="452">
        <f t="shared" si="89"/>
        <v>675000</v>
      </c>
      <c r="D194" s="281">
        <v>0</v>
      </c>
      <c r="E194" s="281">
        <v>0</v>
      </c>
      <c r="F194" s="281">
        <v>675000</v>
      </c>
      <c r="G194" s="436"/>
    </row>
    <row r="195" spans="1:7" s="389" customFormat="1" ht="25.5" customHeight="1" x14ac:dyDescent="0.2">
      <c r="A195" s="428"/>
      <c r="B195" s="240" t="s">
        <v>777</v>
      </c>
      <c r="C195" s="452">
        <f t="shared" si="89"/>
        <v>13551750</v>
      </c>
      <c r="D195" s="281">
        <f>3000000+10551750</f>
        <v>13551750</v>
      </c>
      <c r="E195" s="281">
        <v>0</v>
      </c>
      <c r="F195" s="281">
        <v>0</v>
      </c>
      <c r="G195" s="436"/>
    </row>
    <row r="196" spans="1:7" s="393" customFormat="1" ht="21" customHeight="1" x14ac:dyDescent="0.2">
      <c r="A196" s="428"/>
      <c r="B196" s="415" t="s">
        <v>668</v>
      </c>
      <c r="C196" s="451">
        <f t="shared" si="89"/>
        <v>2000000</v>
      </c>
      <c r="D196" s="446">
        <f>D197</f>
        <v>2000000</v>
      </c>
      <c r="E196" s="446">
        <f t="shared" ref="E196:F196" si="91">E197</f>
        <v>0</v>
      </c>
      <c r="F196" s="446">
        <f t="shared" si="91"/>
        <v>0</v>
      </c>
      <c r="G196" s="436"/>
    </row>
    <row r="197" spans="1:7" s="393" customFormat="1" ht="40.5" customHeight="1" x14ac:dyDescent="0.2">
      <c r="A197" s="428"/>
      <c r="B197" s="417" t="s">
        <v>827</v>
      </c>
      <c r="C197" s="452">
        <f t="shared" si="89"/>
        <v>2000000</v>
      </c>
      <c r="D197" s="281">
        <v>2000000</v>
      </c>
      <c r="E197" s="456">
        <v>0</v>
      </c>
      <c r="F197" s="456">
        <v>0</v>
      </c>
      <c r="G197" s="436"/>
    </row>
    <row r="198" spans="1:7" s="393" customFormat="1" ht="21" customHeight="1" x14ac:dyDescent="0.2">
      <c r="A198" s="428"/>
      <c r="B198" s="415" t="s">
        <v>452</v>
      </c>
      <c r="C198" s="451">
        <f t="shared" ref="C198:C199" si="92">D198+E198+F198</f>
        <v>5850000</v>
      </c>
      <c r="D198" s="446">
        <f>D199</f>
        <v>5850000</v>
      </c>
      <c r="E198" s="446">
        <f t="shared" ref="E198:F198" si="93">E199</f>
        <v>0</v>
      </c>
      <c r="F198" s="446">
        <f t="shared" si="93"/>
        <v>0</v>
      </c>
      <c r="G198" s="436"/>
    </row>
    <row r="199" spans="1:7" s="393" customFormat="1" ht="60.75" customHeight="1" x14ac:dyDescent="0.2">
      <c r="A199" s="428"/>
      <c r="B199" s="417" t="s">
        <v>904</v>
      </c>
      <c r="C199" s="452">
        <f t="shared" si="92"/>
        <v>5850000</v>
      </c>
      <c r="D199" s="281">
        <v>5850000</v>
      </c>
      <c r="E199" s="456">
        <v>0</v>
      </c>
      <c r="F199" s="456">
        <v>0</v>
      </c>
      <c r="G199" s="436"/>
    </row>
    <row r="200" spans="1:7" s="393" customFormat="1" ht="18.75" customHeight="1" x14ac:dyDescent="0.2">
      <c r="A200" s="428"/>
      <c r="B200" s="416" t="s">
        <v>669</v>
      </c>
      <c r="C200" s="451">
        <f t="shared" si="89"/>
        <v>30309000</v>
      </c>
      <c r="D200" s="446">
        <f>D201+D202+D203+D204+D205+D206</f>
        <v>17300000</v>
      </c>
      <c r="E200" s="446">
        <f t="shared" ref="E200:F200" si="94">E201+E202+E203+E204+E205+E206</f>
        <v>3410000</v>
      </c>
      <c r="F200" s="446">
        <f t="shared" si="94"/>
        <v>9599000</v>
      </c>
      <c r="G200" s="436"/>
    </row>
    <row r="201" spans="1:7" s="389" customFormat="1" ht="24.75" customHeight="1" x14ac:dyDescent="0.2">
      <c r="A201" s="428"/>
      <c r="B201" s="240" t="s">
        <v>675</v>
      </c>
      <c r="C201" s="452">
        <f t="shared" si="89"/>
        <v>2060000</v>
      </c>
      <c r="D201" s="281">
        <v>900000</v>
      </c>
      <c r="E201" s="281">
        <v>1160000</v>
      </c>
      <c r="F201" s="281">
        <v>0</v>
      </c>
      <c r="G201" s="436"/>
    </row>
    <row r="202" spans="1:7" s="389" customFormat="1" ht="58.5" customHeight="1" x14ac:dyDescent="0.2">
      <c r="A202" s="428"/>
      <c r="B202" s="240" t="s">
        <v>888</v>
      </c>
      <c r="C202" s="452">
        <f t="shared" si="89"/>
        <v>16400000</v>
      </c>
      <c r="D202" s="281">
        <f>650000+15750000</f>
        <v>16400000</v>
      </c>
      <c r="E202" s="281">
        <v>0</v>
      </c>
      <c r="F202" s="281">
        <v>0</v>
      </c>
      <c r="G202" s="436"/>
    </row>
    <row r="203" spans="1:7" s="389" customFormat="1" ht="40.5" customHeight="1" x14ac:dyDescent="0.2">
      <c r="A203" s="428"/>
      <c r="B203" s="240" t="s">
        <v>813</v>
      </c>
      <c r="C203" s="452">
        <f t="shared" si="89"/>
        <v>2250000</v>
      </c>
      <c r="D203" s="281">
        <v>0</v>
      </c>
      <c r="E203" s="281">
        <v>2250000</v>
      </c>
      <c r="F203" s="281">
        <v>0</v>
      </c>
      <c r="G203" s="436"/>
    </row>
    <row r="204" spans="1:7" s="389" customFormat="1" ht="39" customHeight="1" x14ac:dyDescent="0.2">
      <c r="A204" s="428"/>
      <c r="B204" s="240" t="s">
        <v>889</v>
      </c>
      <c r="C204" s="452">
        <f t="shared" si="89"/>
        <v>7020000</v>
      </c>
      <c r="D204" s="281">
        <v>0</v>
      </c>
      <c r="E204" s="281">
        <v>0</v>
      </c>
      <c r="F204" s="281">
        <v>7020000</v>
      </c>
      <c r="G204" s="436"/>
    </row>
    <row r="205" spans="1:7" s="389" customFormat="1" ht="24.75" customHeight="1" x14ac:dyDescent="0.2">
      <c r="A205" s="428"/>
      <c r="B205" s="240" t="s">
        <v>814</v>
      </c>
      <c r="C205" s="452">
        <f t="shared" si="89"/>
        <v>1710000</v>
      </c>
      <c r="D205" s="281">
        <v>0</v>
      </c>
      <c r="E205" s="281">
        <v>0</v>
      </c>
      <c r="F205" s="281">
        <v>1710000</v>
      </c>
      <c r="G205" s="436"/>
    </row>
    <row r="206" spans="1:7" s="389" customFormat="1" ht="21" customHeight="1" x14ac:dyDescent="0.2">
      <c r="A206" s="428"/>
      <c r="B206" s="240" t="s">
        <v>815</v>
      </c>
      <c r="C206" s="452">
        <f t="shared" si="89"/>
        <v>869000</v>
      </c>
      <c r="D206" s="281">
        <v>0</v>
      </c>
      <c r="E206" s="281">
        <v>0</v>
      </c>
      <c r="F206" s="281">
        <v>869000</v>
      </c>
      <c r="G206" s="436"/>
    </row>
    <row r="207" spans="1:7" s="393" customFormat="1" ht="25.5" customHeight="1" x14ac:dyDescent="0.2">
      <c r="A207" s="428"/>
      <c r="B207" s="416" t="s">
        <v>456</v>
      </c>
      <c r="C207" s="451">
        <f t="shared" si="89"/>
        <v>53380000</v>
      </c>
      <c r="D207" s="446">
        <f>D208+D209+D210</f>
        <v>13680000</v>
      </c>
      <c r="E207" s="446">
        <f t="shared" ref="E207:F207" si="95">E208+E209+E210</f>
        <v>22000000</v>
      </c>
      <c r="F207" s="446">
        <f t="shared" si="95"/>
        <v>17700000</v>
      </c>
      <c r="G207" s="436"/>
    </row>
    <row r="208" spans="1:7" s="389" customFormat="1" ht="39" customHeight="1" x14ac:dyDescent="0.2">
      <c r="A208" s="428"/>
      <c r="B208" s="417" t="s">
        <v>779</v>
      </c>
      <c r="C208" s="452">
        <f t="shared" si="89"/>
        <v>2480000</v>
      </c>
      <c r="D208" s="281">
        <v>2480000</v>
      </c>
      <c r="E208" s="281">
        <v>0</v>
      </c>
      <c r="F208" s="281">
        <v>0</v>
      </c>
      <c r="G208" s="436"/>
    </row>
    <row r="209" spans="1:7" s="389" customFormat="1" ht="40.5" customHeight="1" x14ac:dyDescent="0.2">
      <c r="A209" s="428"/>
      <c r="B209" s="240" t="s">
        <v>890</v>
      </c>
      <c r="C209" s="452">
        <f t="shared" si="89"/>
        <v>44300000</v>
      </c>
      <c r="D209" s="281">
        <v>11200000</v>
      </c>
      <c r="E209" s="281">
        <v>22000000</v>
      </c>
      <c r="F209" s="281">
        <v>11100000</v>
      </c>
      <c r="G209" s="436"/>
    </row>
    <row r="210" spans="1:7" s="389" customFormat="1" ht="39" customHeight="1" x14ac:dyDescent="0.2">
      <c r="A210" s="428"/>
      <c r="B210" s="240" t="s">
        <v>891</v>
      </c>
      <c r="C210" s="452">
        <f t="shared" si="89"/>
        <v>6600000</v>
      </c>
      <c r="D210" s="281">
        <v>0</v>
      </c>
      <c r="E210" s="281">
        <v>0</v>
      </c>
      <c r="F210" s="281">
        <v>6600000</v>
      </c>
      <c r="G210" s="436"/>
    </row>
    <row r="211" spans="1:7" s="393" customFormat="1" ht="21.95" customHeight="1" x14ac:dyDescent="0.2">
      <c r="A211" s="428"/>
      <c r="B211" s="416" t="s">
        <v>453</v>
      </c>
      <c r="C211" s="451">
        <f t="shared" si="89"/>
        <v>6893000</v>
      </c>
      <c r="D211" s="446">
        <f>D212+D213+D214</f>
        <v>5265000</v>
      </c>
      <c r="E211" s="446">
        <f t="shared" ref="E211:F211" si="96">E212+E213+E214</f>
        <v>300000</v>
      </c>
      <c r="F211" s="446">
        <f t="shared" si="96"/>
        <v>1328000</v>
      </c>
      <c r="G211" s="436"/>
    </row>
    <row r="212" spans="1:7" s="389" customFormat="1" ht="24" customHeight="1" x14ac:dyDescent="0.2">
      <c r="A212" s="428"/>
      <c r="B212" s="417" t="s">
        <v>778</v>
      </c>
      <c r="C212" s="452">
        <f t="shared" si="89"/>
        <v>1960000</v>
      </c>
      <c r="D212" s="281">
        <v>332000</v>
      </c>
      <c r="E212" s="281">
        <v>300000</v>
      </c>
      <c r="F212" s="281">
        <v>1328000</v>
      </c>
      <c r="G212" s="436"/>
    </row>
    <row r="213" spans="1:7" s="389" customFormat="1" ht="41.25" customHeight="1" x14ac:dyDescent="0.2">
      <c r="A213" s="428"/>
      <c r="B213" s="417" t="s">
        <v>780</v>
      </c>
      <c r="C213" s="452">
        <f t="shared" si="89"/>
        <v>2470000</v>
      </c>
      <c r="D213" s="281">
        <v>2470000</v>
      </c>
      <c r="E213" s="281">
        <v>0</v>
      </c>
      <c r="F213" s="281">
        <v>0</v>
      </c>
      <c r="G213" s="436"/>
    </row>
    <row r="214" spans="1:7" s="389" customFormat="1" ht="41.25" customHeight="1" x14ac:dyDescent="0.2">
      <c r="A214" s="428"/>
      <c r="B214" s="417" t="s">
        <v>781</v>
      </c>
      <c r="C214" s="452">
        <f t="shared" si="89"/>
        <v>2463000</v>
      </c>
      <c r="D214" s="281">
        <v>2463000</v>
      </c>
      <c r="E214" s="281">
        <v>0</v>
      </c>
      <c r="F214" s="281">
        <v>0</v>
      </c>
      <c r="G214" s="436"/>
    </row>
    <row r="215" spans="1:7" s="393" customFormat="1" ht="19.5" customHeight="1" x14ac:dyDescent="0.2">
      <c r="A215" s="428"/>
      <c r="B215" s="416" t="s">
        <v>0</v>
      </c>
      <c r="C215" s="451">
        <f t="shared" si="89"/>
        <v>20700000</v>
      </c>
      <c r="D215" s="446">
        <f>D216+D217</f>
        <v>2500000</v>
      </c>
      <c r="E215" s="446">
        <f t="shared" ref="E215:F215" si="97">E216+E217</f>
        <v>7000000</v>
      </c>
      <c r="F215" s="446">
        <f t="shared" si="97"/>
        <v>11200000</v>
      </c>
      <c r="G215" s="436"/>
    </row>
    <row r="216" spans="1:7" s="389" customFormat="1" ht="75.75" customHeight="1" x14ac:dyDescent="0.2">
      <c r="A216" s="428"/>
      <c r="B216" s="240" t="s">
        <v>816</v>
      </c>
      <c r="C216" s="452">
        <f t="shared" si="89"/>
        <v>16200000</v>
      </c>
      <c r="D216" s="281">
        <v>0</v>
      </c>
      <c r="E216" s="281">
        <v>5000000</v>
      </c>
      <c r="F216" s="281">
        <v>11200000</v>
      </c>
      <c r="G216" s="436"/>
    </row>
    <row r="217" spans="1:7" s="389" customFormat="1" ht="37.5" x14ac:dyDescent="0.2">
      <c r="A217" s="428"/>
      <c r="B217" s="240" t="s">
        <v>817</v>
      </c>
      <c r="C217" s="452">
        <f t="shared" si="89"/>
        <v>4500000</v>
      </c>
      <c r="D217" s="281">
        <v>2500000</v>
      </c>
      <c r="E217" s="281">
        <v>2000000</v>
      </c>
      <c r="F217" s="281">
        <v>0</v>
      </c>
      <c r="G217" s="436"/>
    </row>
    <row r="218" spans="1:7" s="389" customFormat="1" ht="23.25" customHeight="1" x14ac:dyDescent="0.2">
      <c r="A218" s="428"/>
      <c r="B218" s="416" t="s">
        <v>457</v>
      </c>
      <c r="C218" s="451">
        <f t="shared" si="89"/>
        <v>7860000</v>
      </c>
      <c r="D218" s="446">
        <f>D219+D220</f>
        <v>900000</v>
      </c>
      <c r="E218" s="446">
        <f t="shared" ref="E218:F218" si="98">E219+E220</f>
        <v>4480000</v>
      </c>
      <c r="F218" s="446">
        <f t="shared" si="98"/>
        <v>2480000</v>
      </c>
      <c r="G218" s="436"/>
    </row>
    <row r="219" spans="1:7" s="389" customFormat="1" ht="25.5" customHeight="1" x14ac:dyDescent="0.2">
      <c r="A219" s="428"/>
      <c r="B219" s="240" t="s">
        <v>818</v>
      </c>
      <c r="C219" s="452">
        <f t="shared" si="89"/>
        <v>6960000</v>
      </c>
      <c r="D219" s="281">
        <v>0</v>
      </c>
      <c r="E219" s="281">
        <v>4480000</v>
      </c>
      <c r="F219" s="281">
        <v>2480000</v>
      </c>
      <c r="G219" s="436"/>
    </row>
    <row r="220" spans="1:7" s="389" customFormat="1" ht="25.5" customHeight="1" x14ac:dyDescent="0.2">
      <c r="A220" s="428"/>
      <c r="B220" s="240" t="s">
        <v>819</v>
      </c>
      <c r="C220" s="452">
        <f t="shared" si="89"/>
        <v>900000</v>
      </c>
      <c r="D220" s="281">
        <v>900000</v>
      </c>
      <c r="E220" s="281">
        <v>0</v>
      </c>
      <c r="F220" s="281">
        <v>0</v>
      </c>
      <c r="G220" s="436"/>
    </row>
    <row r="221" spans="1:7" s="393" customFormat="1" ht="21.75" customHeight="1" x14ac:dyDescent="0.2">
      <c r="A221" s="428"/>
      <c r="B221" s="416" t="s">
        <v>454</v>
      </c>
      <c r="C221" s="451">
        <f t="shared" si="89"/>
        <v>4300000</v>
      </c>
      <c r="D221" s="446">
        <f>D222</f>
        <v>0</v>
      </c>
      <c r="E221" s="446">
        <f t="shared" ref="E221:F221" si="99">E222</f>
        <v>2000000</v>
      </c>
      <c r="F221" s="446">
        <f t="shared" si="99"/>
        <v>2300000</v>
      </c>
      <c r="G221" s="436"/>
    </row>
    <row r="222" spans="1:7" s="389" customFormat="1" ht="24.75" customHeight="1" x14ac:dyDescent="0.2">
      <c r="A222" s="428"/>
      <c r="B222" s="240" t="s">
        <v>678</v>
      </c>
      <c r="C222" s="452">
        <f t="shared" si="89"/>
        <v>4300000</v>
      </c>
      <c r="D222" s="281">
        <v>0</v>
      </c>
      <c r="E222" s="281">
        <v>2000000</v>
      </c>
      <c r="F222" s="281">
        <v>2300000</v>
      </c>
      <c r="G222" s="436"/>
    </row>
    <row r="223" spans="1:7" s="393" customFormat="1" ht="21" customHeight="1" x14ac:dyDescent="0.2">
      <c r="A223" s="428"/>
      <c r="B223" s="415" t="s">
        <v>455</v>
      </c>
      <c r="C223" s="451">
        <f t="shared" si="89"/>
        <v>98982750</v>
      </c>
      <c r="D223" s="446">
        <f>D224+D225+D226+D227+D228</f>
        <v>42323000</v>
      </c>
      <c r="E223" s="446">
        <f t="shared" ref="E223:F223" si="100">E224+E225+E226+E227+E228</f>
        <v>39821750</v>
      </c>
      <c r="F223" s="446">
        <f t="shared" si="100"/>
        <v>16838000</v>
      </c>
      <c r="G223" s="436"/>
    </row>
    <row r="224" spans="1:7" s="389" customFormat="1" ht="27.75" customHeight="1" x14ac:dyDescent="0.2">
      <c r="A224" s="428"/>
      <c r="B224" s="417" t="s">
        <v>820</v>
      </c>
      <c r="C224" s="452">
        <f t="shared" si="89"/>
        <v>26825750</v>
      </c>
      <c r="D224" s="281">
        <v>16274000</v>
      </c>
      <c r="E224" s="281">
        <v>10551750</v>
      </c>
      <c r="F224" s="281">
        <v>0</v>
      </c>
      <c r="G224" s="436"/>
    </row>
    <row r="225" spans="1:7" s="389" customFormat="1" ht="37.15" customHeight="1" x14ac:dyDescent="0.2">
      <c r="A225" s="428"/>
      <c r="B225" s="240" t="s">
        <v>677</v>
      </c>
      <c r="C225" s="452">
        <f t="shared" si="89"/>
        <v>36200000</v>
      </c>
      <c r="D225" s="281">
        <v>13099000</v>
      </c>
      <c r="E225" s="281">
        <v>23101000</v>
      </c>
      <c r="F225" s="281">
        <v>0</v>
      </c>
      <c r="G225" s="436"/>
    </row>
    <row r="226" spans="1:7" s="389" customFormat="1" ht="23.25" customHeight="1" x14ac:dyDescent="0.2">
      <c r="A226" s="428"/>
      <c r="B226" s="240" t="s">
        <v>821</v>
      </c>
      <c r="C226" s="452">
        <f t="shared" si="89"/>
        <v>11200000</v>
      </c>
      <c r="D226" s="281">
        <v>0</v>
      </c>
      <c r="E226" s="281">
        <v>6169000</v>
      </c>
      <c r="F226" s="281">
        <v>5031000</v>
      </c>
      <c r="G226" s="436"/>
    </row>
    <row r="227" spans="1:7" s="389" customFormat="1" ht="21.75" customHeight="1" x14ac:dyDescent="0.2">
      <c r="A227" s="428"/>
      <c r="B227" s="240" t="s">
        <v>822</v>
      </c>
      <c r="C227" s="452">
        <f t="shared" si="89"/>
        <v>11807000</v>
      </c>
      <c r="D227" s="281">
        <v>0</v>
      </c>
      <c r="E227" s="281">
        <v>0</v>
      </c>
      <c r="F227" s="281">
        <v>11807000</v>
      </c>
      <c r="G227" s="436"/>
    </row>
    <row r="228" spans="1:7" s="389" customFormat="1" ht="24" customHeight="1" x14ac:dyDescent="0.2">
      <c r="A228" s="428"/>
      <c r="B228" s="240" t="s">
        <v>823</v>
      </c>
      <c r="C228" s="452">
        <f t="shared" si="89"/>
        <v>12950000</v>
      </c>
      <c r="D228" s="281">
        <v>12950000</v>
      </c>
      <c r="E228" s="281">
        <v>0</v>
      </c>
      <c r="F228" s="281">
        <v>0</v>
      </c>
      <c r="G228" s="436"/>
    </row>
    <row r="229" spans="1:7" s="393" customFormat="1" ht="18.75" customHeight="1" x14ac:dyDescent="0.2">
      <c r="A229" s="428"/>
      <c r="B229" s="416" t="s">
        <v>458</v>
      </c>
      <c r="C229" s="451">
        <f t="shared" si="89"/>
        <v>11000000</v>
      </c>
      <c r="D229" s="446">
        <f>D230</f>
        <v>0</v>
      </c>
      <c r="E229" s="446">
        <f t="shared" ref="E229:F229" si="101">E230</f>
        <v>3000000</v>
      </c>
      <c r="F229" s="446">
        <f t="shared" si="101"/>
        <v>8000000</v>
      </c>
      <c r="G229" s="436"/>
    </row>
    <row r="230" spans="1:7" s="389" customFormat="1" ht="57.75" customHeight="1" x14ac:dyDescent="0.2">
      <c r="A230" s="428"/>
      <c r="B230" s="240" t="s">
        <v>892</v>
      </c>
      <c r="C230" s="452">
        <f t="shared" si="89"/>
        <v>11000000</v>
      </c>
      <c r="D230" s="281">
        <v>0</v>
      </c>
      <c r="E230" s="281">
        <v>3000000</v>
      </c>
      <c r="F230" s="281">
        <v>8000000</v>
      </c>
      <c r="G230" s="436"/>
    </row>
    <row r="231" spans="1:7" s="393" customFormat="1" ht="21.75" customHeight="1" x14ac:dyDescent="0.2">
      <c r="A231" s="428"/>
      <c r="B231" s="416" t="s">
        <v>671</v>
      </c>
      <c r="C231" s="451">
        <f t="shared" si="89"/>
        <v>37417000</v>
      </c>
      <c r="D231" s="446">
        <f>D232+D233+D234+D235</f>
        <v>28417000</v>
      </c>
      <c r="E231" s="446">
        <f t="shared" ref="E231:F231" si="102">E232+E233+E234+E235</f>
        <v>4500000</v>
      </c>
      <c r="F231" s="446">
        <f t="shared" si="102"/>
        <v>4500000</v>
      </c>
      <c r="G231" s="436"/>
    </row>
    <row r="232" spans="1:7" s="389" customFormat="1" ht="26.25" customHeight="1" x14ac:dyDescent="0.2">
      <c r="A232" s="428"/>
      <c r="B232" s="240" t="s">
        <v>824</v>
      </c>
      <c r="C232" s="452">
        <f t="shared" si="89"/>
        <v>5541000</v>
      </c>
      <c r="D232" s="281">
        <v>5541000</v>
      </c>
      <c r="E232" s="281">
        <v>0</v>
      </c>
      <c r="F232" s="281">
        <v>0</v>
      </c>
      <c r="G232" s="436"/>
    </row>
    <row r="233" spans="1:7" s="389" customFormat="1" ht="24.75" customHeight="1" x14ac:dyDescent="0.2">
      <c r="A233" s="428"/>
      <c r="B233" s="240" t="s">
        <v>825</v>
      </c>
      <c r="C233" s="452">
        <f t="shared" si="89"/>
        <v>12100000</v>
      </c>
      <c r="D233" s="281">
        <v>12100000</v>
      </c>
      <c r="E233" s="281">
        <v>0</v>
      </c>
      <c r="F233" s="281">
        <v>0</v>
      </c>
      <c r="G233" s="436"/>
    </row>
    <row r="234" spans="1:7" s="389" customFormat="1" ht="40.5" customHeight="1" x14ac:dyDescent="0.2">
      <c r="A234" s="428"/>
      <c r="B234" s="240" t="s">
        <v>905</v>
      </c>
      <c r="C234" s="452">
        <f t="shared" si="89"/>
        <v>9000000</v>
      </c>
      <c r="D234" s="281">
        <v>0</v>
      </c>
      <c r="E234" s="281">
        <v>4500000</v>
      </c>
      <c r="F234" s="281">
        <v>4500000</v>
      </c>
      <c r="G234" s="436"/>
    </row>
    <row r="235" spans="1:7" s="389" customFormat="1" ht="23.25" customHeight="1" x14ac:dyDescent="0.2">
      <c r="A235" s="428"/>
      <c r="B235" s="240" t="s">
        <v>782</v>
      </c>
      <c r="C235" s="452">
        <f t="shared" si="89"/>
        <v>10776000</v>
      </c>
      <c r="D235" s="281">
        <v>10776000</v>
      </c>
      <c r="E235" s="281">
        <v>0</v>
      </c>
      <c r="F235" s="281">
        <v>0</v>
      </c>
      <c r="G235" s="436"/>
    </row>
    <row r="236" spans="1:7" s="393" customFormat="1" ht="57" customHeight="1" x14ac:dyDescent="0.2">
      <c r="A236" s="428" t="s">
        <v>688</v>
      </c>
      <c r="B236" s="399" t="s">
        <v>893</v>
      </c>
      <c r="C236" s="451">
        <f t="shared" si="89"/>
        <v>248481500</v>
      </c>
      <c r="D236" s="447">
        <f>D237</f>
        <v>125275300</v>
      </c>
      <c r="E236" s="447">
        <f t="shared" ref="E236:F237" si="103">E237</f>
        <v>61603100</v>
      </c>
      <c r="F236" s="447">
        <f t="shared" si="103"/>
        <v>61603100</v>
      </c>
      <c r="G236" s="436" t="s">
        <v>723</v>
      </c>
    </row>
    <row r="237" spans="1:7" s="393" customFormat="1" ht="22.5" customHeight="1" x14ac:dyDescent="0.2">
      <c r="A237" s="428"/>
      <c r="B237" s="399" t="s">
        <v>773</v>
      </c>
      <c r="C237" s="451">
        <f t="shared" si="89"/>
        <v>248481500</v>
      </c>
      <c r="D237" s="447">
        <f>D238</f>
        <v>125275300</v>
      </c>
      <c r="E237" s="447">
        <f t="shared" si="103"/>
        <v>61603100</v>
      </c>
      <c r="F237" s="447">
        <f t="shared" si="103"/>
        <v>61603100</v>
      </c>
      <c r="G237" s="436"/>
    </row>
    <row r="238" spans="1:7" s="394" customFormat="1" ht="60" customHeight="1" x14ac:dyDescent="0.2">
      <c r="A238" s="429"/>
      <c r="B238" s="410" t="s">
        <v>851</v>
      </c>
      <c r="C238" s="453">
        <f t="shared" si="89"/>
        <v>248481500</v>
      </c>
      <c r="D238" s="411">
        <f>D239+D241+D243+D247+D250+D252+D255+D257+D259+D264+D267+D273+D276+D279+D282+D286+D288+D291+D293</f>
        <v>125275300</v>
      </c>
      <c r="E238" s="411">
        <f t="shared" ref="E238:F238" si="104">E239+E241+E243+E247+E250+E252+E255+E257+E259+E264+E267+E273+E276+E279+E282+E286+E288+E291+E293</f>
        <v>61603100</v>
      </c>
      <c r="F238" s="411">
        <f t="shared" si="104"/>
        <v>61603100</v>
      </c>
      <c r="G238" s="436"/>
    </row>
    <row r="239" spans="1:7" s="393" customFormat="1" ht="23.25" customHeight="1" x14ac:dyDescent="0.2">
      <c r="A239" s="428"/>
      <c r="B239" s="399" t="s">
        <v>679</v>
      </c>
      <c r="C239" s="282">
        <v>29419440</v>
      </c>
      <c r="D239" s="282">
        <f>D240</f>
        <v>24705276</v>
      </c>
      <c r="E239" s="282">
        <f t="shared" ref="E239:F239" si="105">E240</f>
        <v>5624240</v>
      </c>
      <c r="F239" s="282">
        <f t="shared" si="105"/>
        <v>0</v>
      </c>
      <c r="G239" s="436"/>
    </row>
    <row r="240" spans="1:7" s="389" customFormat="1" ht="58.5" customHeight="1" x14ac:dyDescent="0.2">
      <c r="A240" s="428"/>
      <c r="B240" s="403" t="s">
        <v>801</v>
      </c>
      <c r="C240" s="452">
        <f t="shared" ref="C240:C292" si="106">D240+E240+F240</f>
        <v>30329516</v>
      </c>
      <c r="D240" s="281">
        <v>24705276</v>
      </c>
      <c r="E240" s="281">
        <v>5624240</v>
      </c>
      <c r="F240" s="281">
        <v>0</v>
      </c>
      <c r="G240" s="436"/>
    </row>
    <row r="241" spans="1:7" s="389" customFormat="1" ht="21.75" customHeight="1" x14ac:dyDescent="0.2">
      <c r="A241" s="428"/>
      <c r="B241" s="399" t="s">
        <v>831</v>
      </c>
      <c r="C241" s="451">
        <f t="shared" ref="C241:C242" si="107">D241+E241+F241</f>
        <v>8180100</v>
      </c>
      <c r="D241" s="282">
        <f>D242</f>
        <v>0</v>
      </c>
      <c r="E241" s="282">
        <f t="shared" ref="E241:F241" si="108">E242</f>
        <v>5000000</v>
      </c>
      <c r="F241" s="282">
        <f t="shared" si="108"/>
        <v>3180100</v>
      </c>
      <c r="G241" s="436"/>
    </row>
    <row r="242" spans="1:7" s="389" customFormat="1" ht="43.5" customHeight="1" x14ac:dyDescent="0.2">
      <c r="A242" s="428"/>
      <c r="B242" s="403" t="s">
        <v>784</v>
      </c>
      <c r="C242" s="452">
        <f t="shared" si="107"/>
        <v>8180100</v>
      </c>
      <c r="D242" s="281">
        <v>0</v>
      </c>
      <c r="E242" s="281">
        <v>5000000</v>
      </c>
      <c r="F242" s="281">
        <v>3180100</v>
      </c>
      <c r="G242" s="436"/>
    </row>
    <row r="243" spans="1:7" s="393" customFormat="1" ht="21.95" customHeight="1" x14ac:dyDescent="0.2">
      <c r="A243" s="428"/>
      <c r="B243" s="399" t="s">
        <v>451</v>
      </c>
      <c r="C243" s="451">
        <f t="shared" ref="C243:C254" si="109">D243+E243+F243</f>
        <v>98932500</v>
      </c>
      <c r="D243" s="282">
        <f>D244+D245+D246</f>
        <v>50050000</v>
      </c>
      <c r="E243" s="282">
        <f t="shared" ref="E243" si="110">E244+E245+E246</f>
        <v>27074200</v>
      </c>
      <c r="F243" s="282">
        <f t="shared" ref="F243" si="111">F244+F245+F246</f>
        <v>21808300</v>
      </c>
      <c r="G243" s="436"/>
    </row>
    <row r="244" spans="1:7" s="393" customFormat="1" ht="41.25" customHeight="1" x14ac:dyDescent="0.2">
      <c r="A244" s="428"/>
      <c r="B244" s="403" t="s">
        <v>802</v>
      </c>
      <c r="C244" s="452">
        <f t="shared" si="109"/>
        <v>86782500</v>
      </c>
      <c r="D244" s="281">
        <v>50000000</v>
      </c>
      <c r="E244" s="281">
        <v>20024200</v>
      </c>
      <c r="F244" s="281">
        <v>16758300</v>
      </c>
      <c r="G244" s="436"/>
    </row>
    <row r="245" spans="1:7" s="393" customFormat="1" ht="21.75" customHeight="1" x14ac:dyDescent="0.2">
      <c r="A245" s="428"/>
      <c r="B245" s="403" t="s">
        <v>842</v>
      </c>
      <c r="C245" s="452">
        <f t="shared" si="109"/>
        <v>12000000</v>
      </c>
      <c r="D245" s="281">
        <v>0</v>
      </c>
      <c r="E245" s="281">
        <v>7000000</v>
      </c>
      <c r="F245" s="281">
        <v>5000000</v>
      </c>
      <c r="G245" s="436"/>
    </row>
    <row r="246" spans="1:7" s="393" customFormat="1" ht="21.75" customHeight="1" x14ac:dyDescent="0.2">
      <c r="A246" s="428"/>
      <c r="B246" s="403" t="s">
        <v>830</v>
      </c>
      <c r="C246" s="452">
        <f t="shared" si="109"/>
        <v>150000</v>
      </c>
      <c r="D246" s="281">
        <v>50000</v>
      </c>
      <c r="E246" s="281">
        <v>50000</v>
      </c>
      <c r="F246" s="281">
        <v>50000</v>
      </c>
      <c r="G246" s="436"/>
    </row>
    <row r="247" spans="1:7" s="393" customFormat="1" ht="23.25" customHeight="1" x14ac:dyDescent="0.2">
      <c r="A247" s="428"/>
      <c r="B247" s="399" t="s">
        <v>459</v>
      </c>
      <c r="C247" s="451">
        <f t="shared" si="109"/>
        <v>13389924</v>
      </c>
      <c r="D247" s="282">
        <f>D248+D249</f>
        <v>100000</v>
      </c>
      <c r="E247" s="282">
        <f t="shared" ref="E247" si="112">E248+E249</f>
        <v>5100000</v>
      </c>
      <c r="F247" s="282">
        <f t="shared" ref="F247" si="113">F248+F249</f>
        <v>8189924</v>
      </c>
      <c r="G247" s="436"/>
    </row>
    <row r="248" spans="1:7" s="389" customFormat="1" ht="39.75" customHeight="1" x14ac:dyDescent="0.2">
      <c r="A248" s="428"/>
      <c r="B248" s="403" t="s">
        <v>785</v>
      </c>
      <c r="C248" s="452">
        <f t="shared" si="109"/>
        <v>13089924</v>
      </c>
      <c r="D248" s="281">
        <v>0</v>
      </c>
      <c r="E248" s="281">
        <v>5000000</v>
      </c>
      <c r="F248" s="281">
        <v>8089924</v>
      </c>
      <c r="G248" s="436"/>
    </row>
    <row r="249" spans="1:7" s="389" customFormat="1" ht="26.25" customHeight="1" x14ac:dyDescent="0.2">
      <c r="A249" s="428"/>
      <c r="B249" s="403" t="s">
        <v>830</v>
      </c>
      <c r="C249" s="452">
        <f t="shared" si="109"/>
        <v>300000</v>
      </c>
      <c r="D249" s="281">
        <v>100000</v>
      </c>
      <c r="E249" s="281">
        <v>100000</v>
      </c>
      <c r="F249" s="281">
        <v>100000</v>
      </c>
      <c r="G249" s="436"/>
    </row>
    <row r="250" spans="1:7" s="393" customFormat="1" ht="21" customHeight="1" x14ac:dyDescent="0.2">
      <c r="A250" s="428"/>
      <c r="B250" s="399" t="s">
        <v>667</v>
      </c>
      <c r="C250" s="451">
        <f t="shared" si="109"/>
        <v>1592800</v>
      </c>
      <c r="D250" s="282">
        <f>D251</f>
        <v>1592800</v>
      </c>
      <c r="E250" s="282">
        <f t="shared" ref="E250:F250" si="114">E251</f>
        <v>0</v>
      </c>
      <c r="F250" s="282">
        <f t="shared" si="114"/>
        <v>0</v>
      </c>
      <c r="G250" s="436"/>
    </row>
    <row r="251" spans="1:7" s="389" customFormat="1" ht="27" customHeight="1" x14ac:dyDescent="0.2">
      <c r="A251" s="428"/>
      <c r="B251" s="403" t="s">
        <v>833</v>
      </c>
      <c r="C251" s="452">
        <f t="shared" si="109"/>
        <v>1592800</v>
      </c>
      <c r="D251" s="281">
        <v>1592800</v>
      </c>
      <c r="E251" s="281">
        <v>0</v>
      </c>
      <c r="F251" s="281">
        <v>0</v>
      </c>
      <c r="G251" s="436"/>
    </row>
    <row r="252" spans="1:7" s="389" customFormat="1" ht="23.25" customHeight="1" x14ac:dyDescent="0.2">
      <c r="A252" s="428"/>
      <c r="B252" s="399" t="s">
        <v>666</v>
      </c>
      <c r="C252" s="451">
        <f t="shared" si="109"/>
        <v>3520000</v>
      </c>
      <c r="D252" s="282">
        <f>D253+D254</f>
        <v>3320000</v>
      </c>
      <c r="E252" s="282">
        <f t="shared" ref="E252" si="115">E253+E254</f>
        <v>100000</v>
      </c>
      <c r="F252" s="282">
        <f t="shared" ref="F252" si="116">F253+F254</f>
        <v>100000</v>
      </c>
      <c r="G252" s="436"/>
    </row>
    <row r="253" spans="1:7" s="393" customFormat="1" ht="25.5" customHeight="1" x14ac:dyDescent="0.2">
      <c r="A253" s="428"/>
      <c r="B253" s="403" t="s">
        <v>834</v>
      </c>
      <c r="C253" s="452">
        <f t="shared" si="109"/>
        <v>3220000</v>
      </c>
      <c r="D253" s="281">
        <v>3220000</v>
      </c>
      <c r="E253" s="281">
        <v>0</v>
      </c>
      <c r="F253" s="281">
        <v>0</v>
      </c>
      <c r="G253" s="436"/>
    </row>
    <row r="254" spans="1:7" s="393" customFormat="1" ht="23.25" customHeight="1" x14ac:dyDescent="0.2">
      <c r="A254" s="428"/>
      <c r="B254" s="403" t="s">
        <v>830</v>
      </c>
      <c r="C254" s="452">
        <f t="shared" si="109"/>
        <v>300000</v>
      </c>
      <c r="D254" s="281">
        <v>100000</v>
      </c>
      <c r="E254" s="281">
        <v>100000</v>
      </c>
      <c r="F254" s="281">
        <v>100000</v>
      </c>
      <c r="G254" s="436"/>
    </row>
    <row r="255" spans="1:7" s="389" customFormat="1" ht="22.5" customHeight="1" x14ac:dyDescent="0.2">
      <c r="A255" s="428"/>
      <c r="B255" s="399" t="s">
        <v>673</v>
      </c>
      <c r="C255" s="451">
        <f t="shared" ref="C255" si="117">D255+E255+F255</f>
        <v>150000</v>
      </c>
      <c r="D255" s="282">
        <f>D256</f>
        <v>50000</v>
      </c>
      <c r="E255" s="282">
        <f t="shared" ref="E255:F255" si="118">E256</f>
        <v>50000</v>
      </c>
      <c r="F255" s="282">
        <f t="shared" si="118"/>
        <v>50000</v>
      </c>
      <c r="G255" s="436"/>
    </row>
    <row r="256" spans="1:7" s="389" customFormat="1" ht="22.5" customHeight="1" x14ac:dyDescent="0.2">
      <c r="A256" s="428"/>
      <c r="B256" s="403" t="s">
        <v>830</v>
      </c>
      <c r="C256" s="452">
        <f t="shared" si="106"/>
        <v>150000</v>
      </c>
      <c r="D256" s="281">
        <v>50000</v>
      </c>
      <c r="E256" s="281">
        <v>50000</v>
      </c>
      <c r="F256" s="281">
        <v>50000</v>
      </c>
      <c r="G256" s="436"/>
    </row>
    <row r="257" spans="1:7" s="389" customFormat="1" ht="22.5" customHeight="1" x14ac:dyDescent="0.2">
      <c r="A257" s="428"/>
      <c r="B257" s="399" t="s">
        <v>668</v>
      </c>
      <c r="C257" s="451">
        <f t="shared" si="106"/>
        <v>300000</v>
      </c>
      <c r="D257" s="282">
        <f>D258</f>
        <v>100000</v>
      </c>
      <c r="E257" s="282">
        <f t="shared" ref="E257" si="119">E258</f>
        <v>100000</v>
      </c>
      <c r="F257" s="282">
        <f t="shared" ref="F257" si="120">F258</f>
        <v>100000</v>
      </c>
      <c r="G257" s="436"/>
    </row>
    <row r="258" spans="1:7" s="389" customFormat="1" ht="22.5" customHeight="1" x14ac:dyDescent="0.2">
      <c r="A258" s="428"/>
      <c r="B258" s="403" t="s">
        <v>830</v>
      </c>
      <c r="C258" s="452">
        <f t="shared" ref="C258" si="121">D258+E258+F258</f>
        <v>300000</v>
      </c>
      <c r="D258" s="281">
        <v>100000</v>
      </c>
      <c r="E258" s="281">
        <v>100000</v>
      </c>
      <c r="F258" s="281">
        <v>100000</v>
      </c>
      <c r="G258" s="436"/>
    </row>
    <row r="259" spans="1:7" s="389" customFormat="1" ht="22.5" customHeight="1" x14ac:dyDescent="0.2">
      <c r="A259" s="428"/>
      <c r="B259" s="399" t="s">
        <v>452</v>
      </c>
      <c r="C259" s="451">
        <f t="shared" si="106"/>
        <v>7245100</v>
      </c>
      <c r="D259" s="282">
        <f>D260+D261+D262+D263</f>
        <v>1945100</v>
      </c>
      <c r="E259" s="282">
        <f t="shared" ref="E259:F259" si="122">E260+E261+E262+E263</f>
        <v>2450000</v>
      </c>
      <c r="F259" s="282">
        <f t="shared" si="122"/>
        <v>2850000</v>
      </c>
      <c r="G259" s="436"/>
    </row>
    <row r="260" spans="1:7" s="389" customFormat="1" ht="57" customHeight="1" x14ac:dyDescent="0.2">
      <c r="A260" s="428"/>
      <c r="B260" s="403" t="s">
        <v>894</v>
      </c>
      <c r="C260" s="452">
        <f t="shared" si="106"/>
        <v>2400000</v>
      </c>
      <c r="D260" s="281">
        <v>0</v>
      </c>
      <c r="E260" s="281">
        <v>2400000</v>
      </c>
      <c r="F260" s="281">
        <v>0</v>
      </c>
      <c r="G260" s="436"/>
    </row>
    <row r="261" spans="1:7" s="389" customFormat="1" ht="58.5" customHeight="1" x14ac:dyDescent="0.2">
      <c r="A261" s="428"/>
      <c r="B261" s="403" t="s">
        <v>915</v>
      </c>
      <c r="C261" s="452">
        <f t="shared" si="106"/>
        <v>2800000</v>
      </c>
      <c r="D261" s="281">
        <v>0</v>
      </c>
      <c r="E261" s="281">
        <v>0</v>
      </c>
      <c r="F261" s="281">
        <v>2800000</v>
      </c>
      <c r="G261" s="436"/>
    </row>
    <row r="262" spans="1:7" s="393" customFormat="1" ht="38.25" customHeight="1" x14ac:dyDescent="0.2">
      <c r="A262" s="428"/>
      <c r="B262" s="403" t="s">
        <v>783</v>
      </c>
      <c r="C262" s="452">
        <f t="shared" si="106"/>
        <v>1895100</v>
      </c>
      <c r="D262" s="281">
        <v>1895100</v>
      </c>
      <c r="E262" s="281">
        <v>0</v>
      </c>
      <c r="F262" s="281">
        <v>0</v>
      </c>
      <c r="G262" s="436"/>
    </row>
    <row r="263" spans="1:7" s="393" customFormat="1" ht="22.5" customHeight="1" x14ac:dyDescent="0.2">
      <c r="A263" s="428"/>
      <c r="B263" s="403" t="s">
        <v>830</v>
      </c>
      <c r="C263" s="452">
        <f t="shared" si="106"/>
        <v>150000</v>
      </c>
      <c r="D263" s="281">
        <v>50000</v>
      </c>
      <c r="E263" s="281">
        <v>50000</v>
      </c>
      <c r="F263" s="281">
        <v>50000</v>
      </c>
      <c r="G263" s="436"/>
    </row>
    <row r="264" spans="1:7" s="389" customFormat="1" ht="20.25" customHeight="1" x14ac:dyDescent="0.2">
      <c r="A264" s="428"/>
      <c r="B264" s="399" t="s">
        <v>669</v>
      </c>
      <c r="C264" s="451">
        <f t="shared" si="106"/>
        <v>3904300</v>
      </c>
      <c r="D264" s="282">
        <f>D265+D266</f>
        <v>3804300</v>
      </c>
      <c r="E264" s="282">
        <f t="shared" ref="E264:F264" si="123">E265+E266</f>
        <v>50000</v>
      </c>
      <c r="F264" s="282">
        <f t="shared" si="123"/>
        <v>50000</v>
      </c>
      <c r="G264" s="436"/>
    </row>
    <row r="265" spans="1:7" s="389" customFormat="1" ht="39.75" customHeight="1" x14ac:dyDescent="0.2">
      <c r="A265" s="428"/>
      <c r="B265" s="403" t="s">
        <v>840</v>
      </c>
      <c r="C265" s="452">
        <f t="shared" si="106"/>
        <v>3754300</v>
      </c>
      <c r="D265" s="281">
        <v>3754300</v>
      </c>
      <c r="E265" s="281">
        <v>0</v>
      </c>
      <c r="F265" s="281">
        <v>0</v>
      </c>
      <c r="G265" s="436"/>
    </row>
    <row r="266" spans="1:7" s="389" customFormat="1" ht="27.75" customHeight="1" x14ac:dyDescent="0.2">
      <c r="A266" s="428"/>
      <c r="B266" s="403" t="s">
        <v>830</v>
      </c>
      <c r="C266" s="452">
        <f t="shared" si="106"/>
        <v>150000</v>
      </c>
      <c r="D266" s="281">
        <v>50000</v>
      </c>
      <c r="E266" s="281">
        <v>50000</v>
      </c>
      <c r="F266" s="281">
        <v>50000</v>
      </c>
      <c r="G266" s="436"/>
    </row>
    <row r="267" spans="1:7" s="389" customFormat="1" ht="21.75" customHeight="1" x14ac:dyDescent="0.2">
      <c r="A267" s="428"/>
      <c r="B267" s="399" t="s">
        <v>456</v>
      </c>
      <c r="C267" s="451">
        <f t="shared" si="106"/>
        <v>37923500</v>
      </c>
      <c r="D267" s="282">
        <f>D268+D269+D270+D271+D272</f>
        <v>7290424</v>
      </c>
      <c r="E267" s="282">
        <f t="shared" ref="E267:F267" si="124">E268+E269+E270+E271+E272</f>
        <v>7050000</v>
      </c>
      <c r="F267" s="282">
        <f t="shared" si="124"/>
        <v>23583076</v>
      </c>
      <c r="G267" s="436"/>
    </row>
    <row r="268" spans="1:7" s="394" customFormat="1" ht="24.75" customHeight="1" x14ac:dyDescent="0.2">
      <c r="A268" s="427"/>
      <c r="B268" s="403" t="s">
        <v>835</v>
      </c>
      <c r="C268" s="452">
        <f t="shared" si="106"/>
        <v>21133700</v>
      </c>
      <c r="D268" s="281">
        <v>7240424</v>
      </c>
      <c r="E268" s="281">
        <v>5000000</v>
      </c>
      <c r="F268" s="281">
        <v>8893276</v>
      </c>
      <c r="G268" s="436"/>
    </row>
    <row r="269" spans="1:7" s="394" customFormat="1" ht="26.25" customHeight="1" x14ac:dyDescent="0.2">
      <c r="A269" s="427"/>
      <c r="B269" s="403" t="s">
        <v>836</v>
      </c>
      <c r="C269" s="452">
        <f t="shared" si="106"/>
        <v>2000000</v>
      </c>
      <c r="D269" s="281">
        <v>0</v>
      </c>
      <c r="E269" s="281">
        <v>2000000</v>
      </c>
      <c r="F269" s="281">
        <v>0</v>
      </c>
      <c r="G269" s="436"/>
    </row>
    <row r="270" spans="1:7" s="393" customFormat="1" ht="40.5" customHeight="1" x14ac:dyDescent="0.2">
      <c r="A270" s="428"/>
      <c r="B270" s="403" t="s">
        <v>906</v>
      </c>
      <c r="C270" s="452">
        <f t="shared" si="106"/>
        <v>5000000</v>
      </c>
      <c r="D270" s="281">
        <v>0</v>
      </c>
      <c r="E270" s="281">
        <v>0</v>
      </c>
      <c r="F270" s="281">
        <v>5000000</v>
      </c>
      <c r="G270" s="436"/>
    </row>
    <row r="271" spans="1:7" s="393" customFormat="1" ht="43.5" customHeight="1" x14ac:dyDescent="0.2">
      <c r="A271" s="428"/>
      <c r="B271" s="403" t="s">
        <v>837</v>
      </c>
      <c r="C271" s="452">
        <f t="shared" si="106"/>
        <v>9639800</v>
      </c>
      <c r="D271" s="281">
        <v>0</v>
      </c>
      <c r="E271" s="281">
        <v>0</v>
      </c>
      <c r="F271" s="281">
        <v>9639800</v>
      </c>
      <c r="G271" s="436"/>
    </row>
    <row r="272" spans="1:7" s="389" customFormat="1" ht="27.75" customHeight="1" x14ac:dyDescent="0.2">
      <c r="A272" s="428"/>
      <c r="B272" s="403" t="s">
        <v>830</v>
      </c>
      <c r="C272" s="452">
        <f t="shared" ref="C272" si="125">D272+E272+F272</f>
        <v>150000</v>
      </c>
      <c r="D272" s="281">
        <v>50000</v>
      </c>
      <c r="E272" s="281">
        <v>50000</v>
      </c>
      <c r="F272" s="281">
        <v>50000</v>
      </c>
      <c r="G272" s="436"/>
    </row>
    <row r="273" spans="1:7" s="393" customFormat="1" ht="21" customHeight="1" x14ac:dyDescent="0.2">
      <c r="A273" s="428"/>
      <c r="B273" s="399" t="s">
        <v>453</v>
      </c>
      <c r="C273" s="451">
        <f t="shared" si="106"/>
        <v>4629400</v>
      </c>
      <c r="D273" s="282">
        <f>D274+D275</f>
        <v>4529400</v>
      </c>
      <c r="E273" s="282">
        <f t="shared" ref="E273:F273" si="126">E274+E275</f>
        <v>50000</v>
      </c>
      <c r="F273" s="282">
        <f t="shared" si="126"/>
        <v>50000</v>
      </c>
      <c r="G273" s="436"/>
    </row>
    <row r="274" spans="1:7" s="394" customFormat="1" ht="24.75" customHeight="1" x14ac:dyDescent="0.2">
      <c r="A274" s="429"/>
      <c r="B274" s="403" t="s">
        <v>796</v>
      </c>
      <c r="C274" s="452">
        <f t="shared" si="106"/>
        <v>4479400</v>
      </c>
      <c r="D274" s="281">
        <v>4479400</v>
      </c>
      <c r="E274" s="411">
        <v>0</v>
      </c>
      <c r="F274" s="411">
        <v>0</v>
      </c>
      <c r="G274" s="436"/>
    </row>
    <row r="275" spans="1:7" s="389" customFormat="1" ht="27.75" customHeight="1" x14ac:dyDescent="0.2">
      <c r="A275" s="428"/>
      <c r="B275" s="403" t="s">
        <v>830</v>
      </c>
      <c r="C275" s="452">
        <f t="shared" si="106"/>
        <v>150000</v>
      </c>
      <c r="D275" s="281">
        <v>50000</v>
      </c>
      <c r="E275" s="281">
        <v>50000</v>
      </c>
      <c r="F275" s="281">
        <v>50000</v>
      </c>
      <c r="G275" s="436"/>
    </row>
    <row r="276" spans="1:7" s="389" customFormat="1" ht="20.25" customHeight="1" x14ac:dyDescent="0.2">
      <c r="A276" s="428"/>
      <c r="B276" s="399" t="s">
        <v>0</v>
      </c>
      <c r="C276" s="451">
        <f t="shared" si="106"/>
        <v>3612100</v>
      </c>
      <c r="D276" s="282">
        <f>D277+D278</f>
        <v>3512100</v>
      </c>
      <c r="E276" s="282">
        <f t="shared" ref="E276:F276" si="127">E277+E278</f>
        <v>50000</v>
      </c>
      <c r="F276" s="282">
        <f t="shared" si="127"/>
        <v>50000</v>
      </c>
      <c r="G276" s="436"/>
    </row>
    <row r="277" spans="1:7" s="389" customFormat="1" ht="60.75" customHeight="1" x14ac:dyDescent="0.2">
      <c r="A277" s="428"/>
      <c r="B277" s="403" t="s">
        <v>838</v>
      </c>
      <c r="C277" s="452">
        <f t="shared" si="106"/>
        <v>3462100</v>
      </c>
      <c r="D277" s="281">
        <v>3462100</v>
      </c>
      <c r="E277" s="281">
        <v>0</v>
      </c>
      <c r="F277" s="281">
        <v>0</v>
      </c>
      <c r="G277" s="436"/>
    </row>
    <row r="278" spans="1:7" s="389" customFormat="1" ht="27.75" customHeight="1" x14ac:dyDescent="0.2">
      <c r="A278" s="428"/>
      <c r="B278" s="403" t="s">
        <v>830</v>
      </c>
      <c r="C278" s="452">
        <f t="shared" ref="C278" si="128">D278+E278+F278</f>
        <v>150000</v>
      </c>
      <c r="D278" s="281">
        <v>50000</v>
      </c>
      <c r="E278" s="281">
        <v>50000</v>
      </c>
      <c r="F278" s="281">
        <v>50000</v>
      </c>
      <c r="G278" s="436"/>
    </row>
    <row r="279" spans="1:7" s="389" customFormat="1" ht="21" customHeight="1" x14ac:dyDescent="0.2">
      <c r="A279" s="428"/>
      <c r="B279" s="399" t="s">
        <v>457</v>
      </c>
      <c r="C279" s="451">
        <f t="shared" si="106"/>
        <v>3404500</v>
      </c>
      <c r="D279" s="282">
        <f>D280+D281</f>
        <v>3304500</v>
      </c>
      <c r="E279" s="282">
        <f t="shared" ref="E279:F279" si="129">E280+E281</f>
        <v>50000</v>
      </c>
      <c r="F279" s="282">
        <f t="shared" si="129"/>
        <v>50000</v>
      </c>
      <c r="G279" s="436"/>
    </row>
    <row r="280" spans="1:7" s="389" customFormat="1" ht="39.75" customHeight="1" x14ac:dyDescent="0.2">
      <c r="A280" s="428"/>
      <c r="B280" s="403" t="s">
        <v>896</v>
      </c>
      <c r="C280" s="452">
        <f t="shared" si="106"/>
        <v>3254500</v>
      </c>
      <c r="D280" s="281">
        <v>3254500</v>
      </c>
      <c r="E280" s="281">
        <v>0</v>
      </c>
      <c r="F280" s="281">
        <v>0</v>
      </c>
      <c r="G280" s="436"/>
    </row>
    <row r="281" spans="1:7" s="389" customFormat="1" ht="27.75" customHeight="1" x14ac:dyDescent="0.2">
      <c r="A281" s="428"/>
      <c r="B281" s="403" t="s">
        <v>830</v>
      </c>
      <c r="C281" s="452">
        <f t="shared" si="106"/>
        <v>150000</v>
      </c>
      <c r="D281" s="281">
        <v>50000</v>
      </c>
      <c r="E281" s="281">
        <v>50000</v>
      </c>
      <c r="F281" s="281">
        <v>50000</v>
      </c>
      <c r="G281" s="436"/>
    </row>
    <row r="282" spans="1:7" s="389" customFormat="1" ht="24" customHeight="1" x14ac:dyDescent="0.2">
      <c r="A282" s="428"/>
      <c r="B282" s="399" t="s">
        <v>670</v>
      </c>
      <c r="C282" s="451">
        <f t="shared" si="106"/>
        <v>29470760</v>
      </c>
      <c r="D282" s="282">
        <f>D283+D284+D285</f>
        <v>19474400</v>
      </c>
      <c r="E282" s="282">
        <f t="shared" ref="E282:F282" si="130">E283+E284+E285</f>
        <v>8654660</v>
      </c>
      <c r="F282" s="282">
        <f t="shared" si="130"/>
        <v>1341700</v>
      </c>
      <c r="G282" s="436"/>
    </row>
    <row r="283" spans="1:7" s="389" customFormat="1" ht="39.75" customHeight="1" x14ac:dyDescent="0.2">
      <c r="A283" s="428"/>
      <c r="B283" s="403" t="s">
        <v>841</v>
      </c>
      <c r="C283" s="452">
        <f t="shared" si="106"/>
        <v>15411860</v>
      </c>
      <c r="D283" s="281">
        <v>5615500</v>
      </c>
      <c r="E283" s="281">
        <v>8554660</v>
      </c>
      <c r="F283" s="281">
        <v>1241700</v>
      </c>
      <c r="G283" s="436"/>
    </row>
    <row r="284" spans="1:7" s="389" customFormat="1" ht="38.25" customHeight="1" x14ac:dyDescent="0.2">
      <c r="A284" s="428"/>
      <c r="B284" s="403" t="s">
        <v>895</v>
      </c>
      <c r="C284" s="452">
        <f t="shared" si="106"/>
        <v>13758900</v>
      </c>
      <c r="D284" s="281">
        <v>13758900</v>
      </c>
      <c r="E284" s="281">
        <v>0</v>
      </c>
      <c r="F284" s="281">
        <v>0</v>
      </c>
      <c r="G284" s="436"/>
    </row>
    <row r="285" spans="1:7" s="389" customFormat="1" ht="27.75" customHeight="1" x14ac:dyDescent="0.2">
      <c r="A285" s="428"/>
      <c r="B285" s="403" t="s">
        <v>830</v>
      </c>
      <c r="C285" s="452">
        <f t="shared" ref="C285:C287" si="131">D285+E285+F285</f>
        <v>300000</v>
      </c>
      <c r="D285" s="281">
        <v>100000</v>
      </c>
      <c r="E285" s="281">
        <v>100000</v>
      </c>
      <c r="F285" s="281">
        <v>100000</v>
      </c>
      <c r="G285" s="436"/>
    </row>
    <row r="286" spans="1:7" s="389" customFormat="1" ht="22.5" customHeight="1" x14ac:dyDescent="0.2">
      <c r="A286" s="428"/>
      <c r="B286" s="399" t="s">
        <v>454</v>
      </c>
      <c r="C286" s="451">
        <f t="shared" si="131"/>
        <v>150000</v>
      </c>
      <c r="D286" s="282">
        <f>D287</f>
        <v>50000</v>
      </c>
      <c r="E286" s="282">
        <f t="shared" ref="E286" si="132">E287</f>
        <v>50000</v>
      </c>
      <c r="F286" s="282">
        <f t="shared" ref="F286" si="133">F287</f>
        <v>50000</v>
      </c>
      <c r="G286" s="436"/>
    </row>
    <row r="287" spans="1:7" s="389" customFormat="1" ht="22.5" customHeight="1" x14ac:dyDescent="0.2">
      <c r="A287" s="428"/>
      <c r="B287" s="403" t="s">
        <v>830</v>
      </c>
      <c r="C287" s="452">
        <f t="shared" si="131"/>
        <v>150000</v>
      </c>
      <c r="D287" s="281">
        <v>50000</v>
      </c>
      <c r="E287" s="281">
        <v>50000</v>
      </c>
      <c r="F287" s="281">
        <v>50000</v>
      </c>
      <c r="G287" s="436"/>
    </row>
    <row r="288" spans="1:7" s="393" customFormat="1" ht="24.75" customHeight="1" x14ac:dyDescent="0.2">
      <c r="A288" s="428"/>
      <c r="B288" s="399" t="s">
        <v>455</v>
      </c>
      <c r="C288" s="451">
        <f t="shared" si="106"/>
        <v>1447000</v>
      </c>
      <c r="D288" s="282">
        <f>D289+D290</f>
        <v>1347000</v>
      </c>
      <c r="E288" s="282">
        <f t="shared" ref="E288:F288" si="134">E289+E290</f>
        <v>50000</v>
      </c>
      <c r="F288" s="282">
        <f t="shared" si="134"/>
        <v>50000</v>
      </c>
      <c r="G288" s="436"/>
    </row>
    <row r="289" spans="1:7" s="389" customFormat="1" ht="24.75" customHeight="1" x14ac:dyDescent="0.2">
      <c r="A289" s="428"/>
      <c r="B289" s="403" t="s">
        <v>839</v>
      </c>
      <c r="C289" s="452">
        <f t="shared" si="106"/>
        <v>1297000</v>
      </c>
      <c r="D289" s="281">
        <v>1297000</v>
      </c>
      <c r="E289" s="281">
        <v>0</v>
      </c>
      <c r="F289" s="281">
        <v>0</v>
      </c>
      <c r="G289" s="436"/>
    </row>
    <row r="290" spans="1:7" s="389" customFormat="1" ht="22.5" customHeight="1" x14ac:dyDescent="0.2">
      <c r="A290" s="428"/>
      <c r="B290" s="403" t="s">
        <v>830</v>
      </c>
      <c r="C290" s="452">
        <f t="shared" si="106"/>
        <v>150000</v>
      </c>
      <c r="D290" s="281">
        <v>50000</v>
      </c>
      <c r="E290" s="281">
        <v>50000</v>
      </c>
      <c r="F290" s="281">
        <v>50000</v>
      </c>
      <c r="G290" s="436"/>
    </row>
    <row r="291" spans="1:7" s="389" customFormat="1" ht="22.5" customHeight="1" x14ac:dyDescent="0.2">
      <c r="A291" s="428"/>
      <c r="B291" s="399" t="s">
        <v>458</v>
      </c>
      <c r="C291" s="451">
        <f t="shared" si="106"/>
        <v>150000</v>
      </c>
      <c r="D291" s="282">
        <f>D292</f>
        <v>50000</v>
      </c>
      <c r="E291" s="282">
        <f t="shared" ref="E291" si="135">E292</f>
        <v>50000</v>
      </c>
      <c r="F291" s="282">
        <f t="shared" ref="F291" si="136">F292</f>
        <v>50000</v>
      </c>
      <c r="G291" s="436"/>
    </row>
    <row r="292" spans="1:7" s="389" customFormat="1" ht="22.5" customHeight="1" x14ac:dyDescent="0.2">
      <c r="A292" s="428"/>
      <c r="B292" s="403" t="s">
        <v>830</v>
      </c>
      <c r="C292" s="452">
        <f t="shared" si="106"/>
        <v>150000</v>
      </c>
      <c r="D292" s="281">
        <v>50000</v>
      </c>
      <c r="E292" s="281">
        <v>50000</v>
      </c>
      <c r="F292" s="281">
        <v>50000</v>
      </c>
      <c r="G292" s="436"/>
    </row>
    <row r="293" spans="1:7" s="389" customFormat="1" ht="22.5" customHeight="1" x14ac:dyDescent="0.2">
      <c r="A293" s="428"/>
      <c r="B293" s="399" t="s">
        <v>671</v>
      </c>
      <c r="C293" s="451">
        <f t="shared" ref="C293:C294" si="137">D293+E293+F293</f>
        <v>150000</v>
      </c>
      <c r="D293" s="282">
        <f>D294</f>
        <v>50000</v>
      </c>
      <c r="E293" s="282">
        <f t="shared" ref="E293" si="138">E294</f>
        <v>50000</v>
      </c>
      <c r="F293" s="282">
        <f t="shared" ref="F293" si="139">F294</f>
        <v>50000</v>
      </c>
      <c r="G293" s="436"/>
    </row>
    <row r="294" spans="1:7" s="389" customFormat="1" ht="22.5" customHeight="1" x14ac:dyDescent="0.2">
      <c r="A294" s="428"/>
      <c r="B294" s="403" t="s">
        <v>830</v>
      </c>
      <c r="C294" s="452">
        <f t="shared" si="137"/>
        <v>150000</v>
      </c>
      <c r="D294" s="281">
        <v>50000</v>
      </c>
      <c r="E294" s="281">
        <v>50000</v>
      </c>
      <c r="F294" s="281">
        <v>50000</v>
      </c>
      <c r="G294" s="436"/>
    </row>
    <row r="295" spans="1:7" s="389" customFormat="1" ht="43.5" hidden="1" customHeight="1" x14ac:dyDescent="0.2">
      <c r="A295" s="430">
        <v>15</v>
      </c>
      <c r="B295" s="400" t="s">
        <v>719</v>
      </c>
      <c r="C295" s="452">
        <f t="shared" ref="C295:C345" si="140">D295+E295+F295</f>
        <v>0</v>
      </c>
      <c r="D295" s="282"/>
      <c r="E295" s="401"/>
      <c r="F295" s="401"/>
      <c r="G295" s="436"/>
    </row>
    <row r="296" spans="1:7" s="393" customFormat="1" ht="63" hidden="1" customHeight="1" x14ac:dyDescent="0.2">
      <c r="A296" s="428" t="s">
        <v>720</v>
      </c>
      <c r="B296" s="397" t="s">
        <v>763</v>
      </c>
      <c r="C296" s="452">
        <f t="shared" si="140"/>
        <v>0</v>
      </c>
      <c r="D296" s="282"/>
      <c r="E296" s="447"/>
      <c r="F296" s="282"/>
      <c r="G296" s="436" t="s">
        <v>722</v>
      </c>
    </row>
    <row r="297" spans="1:7" s="389" customFormat="1" ht="76.5" hidden="1" customHeight="1" x14ac:dyDescent="0.2">
      <c r="A297" s="428"/>
      <c r="B297" s="423" t="s">
        <v>790</v>
      </c>
      <c r="C297" s="452">
        <f t="shared" si="140"/>
        <v>0</v>
      </c>
      <c r="D297" s="281"/>
      <c r="E297" s="281"/>
      <c r="F297" s="281"/>
      <c r="G297" s="436"/>
    </row>
    <row r="298" spans="1:7" s="389" customFormat="1" ht="58.5" hidden="1" customHeight="1" x14ac:dyDescent="0.2">
      <c r="A298" s="428" t="s">
        <v>727</v>
      </c>
      <c r="B298" s="399" t="s">
        <v>752</v>
      </c>
      <c r="C298" s="452">
        <f t="shared" si="140"/>
        <v>0</v>
      </c>
      <c r="D298" s="282"/>
      <c r="E298" s="282"/>
      <c r="F298" s="282"/>
      <c r="G298" s="436" t="s">
        <v>722</v>
      </c>
    </row>
    <row r="299" spans="1:7" s="394" customFormat="1" ht="27" hidden="1" customHeight="1" x14ac:dyDescent="0.2">
      <c r="A299" s="427"/>
      <c r="B299" s="409" t="s">
        <v>717</v>
      </c>
      <c r="C299" s="452">
        <f t="shared" si="140"/>
        <v>0</v>
      </c>
      <c r="D299" s="282"/>
      <c r="E299" s="401"/>
      <c r="F299" s="401"/>
      <c r="G299" s="436"/>
    </row>
    <row r="300" spans="1:7" s="394" customFormat="1" ht="27" hidden="1" customHeight="1" x14ac:dyDescent="0.2">
      <c r="A300" s="427"/>
      <c r="B300" s="409" t="s">
        <v>718</v>
      </c>
      <c r="C300" s="452">
        <f t="shared" si="140"/>
        <v>0</v>
      </c>
      <c r="D300" s="282"/>
      <c r="E300" s="401"/>
      <c r="F300" s="401"/>
      <c r="G300" s="436"/>
    </row>
    <row r="301" spans="1:7" s="389" customFormat="1" ht="58.5" hidden="1" customHeight="1" x14ac:dyDescent="0.2">
      <c r="A301" s="428"/>
      <c r="B301" s="425" t="s">
        <v>737</v>
      </c>
      <c r="C301" s="452">
        <f t="shared" si="140"/>
        <v>0</v>
      </c>
      <c r="D301" s="281"/>
      <c r="E301" s="342"/>
      <c r="F301" s="281"/>
      <c r="G301" s="436"/>
    </row>
    <row r="302" spans="1:7" s="394" customFormat="1" ht="22.5" hidden="1" customHeight="1" x14ac:dyDescent="0.2">
      <c r="A302" s="429"/>
      <c r="B302" s="410" t="s">
        <v>717</v>
      </c>
      <c r="C302" s="452">
        <f t="shared" si="140"/>
        <v>0</v>
      </c>
      <c r="D302" s="281"/>
      <c r="E302" s="434"/>
      <c r="F302" s="411"/>
      <c r="G302" s="436"/>
    </row>
    <row r="303" spans="1:7" s="394" customFormat="1" ht="23.25" hidden="1" customHeight="1" x14ac:dyDescent="0.2">
      <c r="A303" s="429"/>
      <c r="B303" s="410" t="s">
        <v>718</v>
      </c>
      <c r="C303" s="452">
        <f t="shared" si="140"/>
        <v>0</v>
      </c>
      <c r="D303" s="281"/>
      <c r="E303" s="434"/>
      <c r="F303" s="411"/>
      <c r="G303" s="436"/>
    </row>
    <row r="304" spans="1:7" s="389" customFormat="1" ht="39.75" hidden="1" customHeight="1" x14ac:dyDescent="0.2">
      <c r="A304" s="428"/>
      <c r="B304" s="425" t="s">
        <v>680</v>
      </c>
      <c r="C304" s="452">
        <f t="shared" si="140"/>
        <v>0</v>
      </c>
      <c r="D304" s="281"/>
      <c r="E304" s="281"/>
      <c r="F304" s="281"/>
      <c r="G304" s="512"/>
    </row>
    <row r="305" spans="1:7" s="389" customFormat="1" ht="27.75" hidden="1" customHeight="1" x14ac:dyDescent="0.2">
      <c r="A305" s="428"/>
      <c r="B305" s="410" t="s">
        <v>717</v>
      </c>
      <c r="C305" s="452">
        <f t="shared" si="140"/>
        <v>0</v>
      </c>
      <c r="D305" s="281"/>
      <c r="E305" s="342"/>
      <c r="F305" s="281"/>
      <c r="G305" s="512"/>
    </row>
    <row r="306" spans="1:7" s="389" customFormat="1" ht="41.25" hidden="1" customHeight="1" x14ac:dyDescent="0.2">
      <c r="A306" s="428"/>
      <c r="B306" s="425" t="s">
        <v>681</v>
      </c>
      <c r="C306" s="452">
        <f t="shared" si="140"/>
        <v>0</v>
      </c>
      <c r="D306" s="281"/>
      <c r="E306" s="281"/>
      <c r="F306" s="281"/>
      <c r="G306" s="512"/>
    </row>
    <row r="307" spans="1:7" s="389" customFormat="1" ht="25.5" hidden="1" customHeight="1" x14ac:dyDescent="0.2">
      <c r="A307" s="428"/>
      <c r="B307" s="410" t="s">
        <v>717</v>
      </c>
      <c r="C307" s="452">
        <f t="shared" si="140"/>
        <v>0</v>
      </c>
      <c r="D307" s="281"/>
      <c r="E307" s="342"/>
      <c r="F307" s="281"/>
      <c r="G307" s="512"/>
    </row>
    <row r="308" spans="1:7" s="389" customFormat="1" ht="58.5" hidden="1" customHeight="1" x14ac:dyDescent="0.2">
      <c r="A308" s="428"/>
      <c r="B308" s="425" t="s">
        <v>728</v>
      </c>
      <c r="C308" s="452">
        <f t="shared" si="140"/>
        <v>0</v>
      </c>
      <c r="D308" s="281"/>
      <c r="E308" s="281"/>
      <c r="F308" s="281"/>
      <c r="G308" s="512"/>
    </row>
    <row r="309" spans="1:7" s="389" customFormat="1" ht="21.75" hidden="1" customHeight="1" x14ac:dyDescent="0.2">
      <c r="A309" s="428"/>
      <c r="B309" s="410" t="s">
        <v>717</v>
      </c>
      <c r="C309" s="452">
        <f t="shared" si="140"/>
        <v>0</v>
      </c>
      <c r="D309" s="281"/>
      <c r="E309" s="342"/>
      <c r="F309" s="281"/>
      <c r="G309" s="438"/>
    </row>
    <row r="310" spans="1:7" s="389" customFormat="1" ht="61.5" hidden="1" customHeight="1" x14ac:dyDescent="0.2">
      <c r="A310" s="428" t="s">
        <v>757</v>
      </c>
      <c r="B310" s="397" t="s">
        <v>740</v>
      </c>
      <c r="C310" s="452">
        <f t="shared" si="140"/>
        <v>0</v>
      </c>
      <c r="D310" s="282"/>
      <c r="E310" s="435"/>
      <c r="F310" s="282"/>
      <c r="G310" s="436" t="s">
        <v>724</v>
      </c>
    </row>
    <row r="311" spans="1:7" s="393" customFormat="1" ht="44.25" hidden="1" customHeight="1" x14ac:dyDescent="0.2">
      <c r="A311" s="427"/>
      <c r="B311" s="443" t="s">
        <v>748</v>
      </c>
      <c r="C311" s="452">
        <f t="shared" si="140"/>
        <v>0</v>
      </c>
      <c r="D311" s="401"/>
      <c r="E311" s="441"/>
      <c r="F311" s="401"/>
      <c r="G311" s="436"/>
    </row>
    <row r="312" spans="1:7" s="393" customFormat="1" ht="22.5" hidden="1" customHeight="1" x14ac:dyDescent="0.2">
      <c r="A312" s="427"/>
      <c r="B312" s="409" t="s">
        <v>717</v>
      </c>
      <c r="C312" s="452">
        <f t="shared" si="140"/>
        <v>0</v>
      </c>
      <c r="D312" s="401"/>
      <c r="E312" s="401"/>
      <c r="F312" s="401"/>
      <c r="G312" s="436"/>
    </row>
    <row r="313" spans="1:7" s="393" customFormat="1" ht="22.5" hidden="1" customHeight="1" x14ac:dyDescent="0.2">
      <c r="A313" s="428"/>
      <c r="B313" s="405" t="s">
        <v>459</v>
      </c>
      <c r="C313" s="452">
        <f t="shared" si="140"/>
        <v>0</v>
      </c>
      <c r="D313" s="282"/>
      <c r="E313" s="282"/>
      <c r="F313" s="282"/>
      <c r="G313" s="436"/>
    </row>
    <row r="314" spans="1:7" s="389" customFormat="1" ht="95.25" hidden="1" customHeight="1" x14ac:dyDescent="0.2">
      <c r="A314" s="428"/>
      <c r="B314" s="425" t="s">
        <v>753</v>
      </c>
      <c r="C314" s="452">
        <f t="shared" si="140"/>
        <v>0</v>
      </c>
      <c r="D314" s="281"/>
      <c r="E314" s="342"/>
      <c r="F314" s="281"/>
      <c r="G314" s="436"/>
    </row>
    <row r="315" spans="1:7" s="389" customFormat="1" ht="19.5" hidden="1" customHeight="1" x14ac:dyDescent="0.2">
      <c r="A315" s="428"/>
      <c r="B315" s="410" t="s">
        <v>717</v>
      </c>
      <c r="C315" s="452">
        <f t="shared" si="140"/>
        <v>0</v>
      </c>
      <c r="D315" s="411"/>
      <c r="E315" s="434"/>
      <c r="F315" s="411"/>
      <c r="G315" s="436"/>
    </row>
    <row r="316" spans="1:7" s="394" customFormat="1" ht="39.75" customHeight="1" x14ac:dyDescent="0.2">
      <c r="A316" s="427" t="s">
        <v>714</v>
      </c>
      <c r="B316" s="406" t="s">
        <v>710</v>
      </c>
      <c r="C316" s="450">
        <f t="shared" si="140"/>
        <v>2663600000</v>
      </c>
      <c r="D316" s="401">
        <f>D317</f>
        <v>763000000</v>
      </c>
      <c r="E316" s="401">
        <f t="shared" ref="E316:F316" si="141">E317</f>
        <v>912500000</v>
      </c>
      <c r="F316" s="401">
        <f t="shared" si="141"/>
        <v>988100000</v>
      </c>
      <c r="G316" s="440"/>
    </row>
    <row r="317" spans="1:7" s="389" customFormat="1" ht="40.5" customHeight="1" x14ac:dyDescent="0.2">
      <c r="A317" s="428" t="s">
        <v>711</v>
      </c>
      <c r="B317" s="397" t="s">
        <v>899</v>
      </c>
      <c r="C317" s="451">
        <f t="shared" si="140"/>
        <v>2663600000</v>
      </c>
      <c r="D317" s="447">
        <f>D318+D341</f>
        <v>763000000</v>
      </c>
      <c r="E317" s="447">
        <f t="shared" ref="E317:F317" si="142">E318+E341</f>
        <v>912500000</v>
      </c>
      <c r="F317" s="447">
        <f t="shared" si="142"/>
        <v>988100000</v>
      </c>
      <c r="G317" s="436"/>
    </row>
    <row r="318" spans="1:7" s="389" customFormat="1" ht="25.5" customHeight="1" x14ac:dyDescent="0.2">
      <c r="A318" s="428"/>
      <c r="B318" s="397" t="s">
        <v>765</v>
      </c>
      <c r="C318" s="451">
        <f t="shared" si="140"/>
        <v>1843600000</v>
      </c>
      <c r="D318" s="451">
        <f t="shared" ref="D318:F318" si="143">D319</f>
        <v>523000000</v>
      </c>
      <c r="E318" s="451">
        <f t="shared" si="143"/>
        <v>622500000</v>
      </c>
      <c r="F318" s="451">
        <f t="shared" si="143"/>
        <v>698100000</v>
      </c>
      <c r="G318" s="436"/>
    </row>
    <row r="319" spans="1:7" s="394" customFormat="1" ht="23.25" customHeight="1" x14ac:dyDescent="0.2">
      <c r="A319" s="429"/>
      <c r="B319" s="422" t="s">
        <v>712</v>
      </c>
      <c r="C319" s="453">
        <f t="shared" si="140"/>
        <v>1843600000</v>
      </c>
      <c r="D319" s="457">
        <f>SUM(D321:D340)</f>
        <v>523000000</v>
      </c>
      <c r="E319" s="457">
        <f>E321+E322+E323+E324+E325+E326+E327+E328+E329+E330+E331+E332+E333+E334+E335+E336+E337+E338+E339+E340</f>
        <v>622500000</v>
      </c>
      <c r="F319" s="457">
        <f>F321+F322+F323+F324+F325+F326+F327+F328+F329+F330+F331+F332+F333+F334+F335+F336+F337+F338+F339+F340</f>
        <v>698100000</v>
      </c>
      <c r="G319" s="440" t="s">
        <v>722</v>
      </c>
    </row>
    <row r="320" spans="1:7" s="394" customFormat="1" ht="23.25" customHeight="1" x14ac:dyDescent="0.2">
      <c r="A320" s="429"/>
      <c r="B320" s="422" t="s">
        <v>717</v>
      </c>
      <c r="C320" s="453">
        <f t="shared" si="140"/>
        <v>1843600000</v>
      </c>
      <c r="D320" s="453">
        <f t="shared" ref="D320:F320" si="144">D319</f>
        <v>523000000</v>
      </c>
      <c r="E320" s="453">
        <f t="shared" si="144"/>
        <v>622500000</v>
      </c>
      <c r="F320" s="453">
        <f t="shared" si="144"/>
        <v>698100000</v>
      </c>
      <c r="G320" s="440"/>
    </row>
    <row r="321" spans="1:7" s="389" customFormat="1" ht="43.5" customHeight="1" x14ac:dyDescent="0.2">
      <c r="A321" s="427"/>
      <c r="B321" s="398" t="s">
        <v>729</v>
      </c>
      <c r="C321" s="452">
        <f>D321+E321+F321</f>
        <v>115000000</v>
      </c>
      <c r="D321" s="281">
        <v>115000000</v>
      </c>
      <c r="E321" s="281">
        <v>0</v>
      </c>
      <c r="F321" s="281">
        <v>0</v>
      </c>
      <c r="G321" s="436"/>
    </row>
    <row r="322" spans="1:7" s="389" customFormat="1" ht="40.5" customHeight="1" x14ac:dyDescent="0.2">
      <c r="A322" s="427"/>
      <c r="B322" s="398" t="s">
        <v>730</v>
      </c>
      <c r="C322" s="452">
        <f t="shared" si="140"/>
        <v>142000000</v>
      </c>
      <c r="D322" s="281">
        <v>25000000</v>
      </c>
      <c r="E322" s="281">
        <v>117000000</v>
      </c>
      <c r="F322" s="281">
        <v>0</v>
      </c>
      <c r="G322" s="436"/>
    </row>
    <row r="323" spans="1:7" s="389" customFormat="1" ht="57.75" customHeight="1" x14ac:dyDescent="0.2">
      <c r="A323" s="427"/>
      <c r="B323" s="398" t="s">
        <v>731</v>
      </c>
      <c r="C323" s="452">
        <f t="shared" si="140"/>
        <v>55000000</v>
      </c>
      <c r="D323" s="281">
        <v>55000000</v>
      </c>
      <c r="E323" s="281">
        <v>0</v>
      </c>
      <c r="F323" s="281">
        <v>0</v>
      </c>
      <c r="G323" s="436"/>
    </row>
    <row r="324" spans="1:7" s="389" customFormat="1" ht="39.75" customHeight="1" x14ac:dyDescent="0.2">
      <c r="A324" s="427"/>
      <c r="B324" s="398" t="s">
        <v>732</v>
      </c>
      <c r="C324" s="452">
        <f t="shared" si="140"/>
        <v>65000000</v>
      </c>
      <c r="D324" s="281">
        <v>0</v>
      </c>
      <c r="E324" s="281">
        <v>0</v>
      </c>
      <c r="F324" s="281">
        <v>65000000</v>
      </c>
      <c r="G324" s="436"/>
    </row>
    <row r="325" spans="1:7" s="389" customFormat="1" ht="40.5" customHeight="1" x14ac:dyDescent="0.2">
      <c r="A325" s="427"/>
      <c r="B325" s="398" t="s">
        <v>900</v>
      </c>
      <c r="C325" s="452">
        <f t="shared" si="140"/>
        <v>199000000</v>
      </c>
      <c r="D325" s="281">
        <v>49000000</v>
      </c>
      <c r="E325" s="281">
        <v>150000000</v>
      </c>
      <c r="F325" s="281">
        <v>0</v>
      </c>
      <c r="G325" s="436"/>
    </row>
    <row r="326" spans="1:7" s="389" customFormat="1" ht="42.75" customHeight="1" x14ac:dyDescent="0.2">
      <c r="A326" s="427"/>
      <c r="B326" s="398" t="s">
        <v>897</v>
      </c>
      <c r="C326" s="452">
        <f t="shared" si="140"/>
        <v>121500000</v>
      </c>
      <c r="D326" s="281">
        <v>0</v>
      </c>
      <c r="E326" s="281">
        <v>121500000</v>
      </c>
      <c r="F326" s="281">
        <v>0</v>
      </c>
      <c r="G326" s="436"/>
    </row>
    <row r="327" spans="1:7" s="389" customFormat="1" ht="42" customHeight="1" x14ac:dyDescent="0.2">
      <c r="A327" s="427"/>
      <c r="B327" s="398" t="s">
        <v>734</v>
      </c>
      <c r="C327" s="452">
        <f t="shared" si="140"/>
        <v>114000000</v>
      </c>
      <c r="D327" s="281">
        <v>114000000</v>
      </c>
      <c r="E327" s="281">
        <v>0</v>
      </c>
      <c r="F327" s="281">
        <v>0</v>
      </c>
      <c r="G327" s="436"/>
    </row>
    <row r="328" spans="1:7" s="389" customFormat="1" ht="57" customHeight="1" x14ac:dyDescent="0.2">
      <c r="A328" s="427"/>
      <c r="B328" s="398" t="s">
        <v>791</v>
      </c>
      <c r="C328" s="452">
        <f t="shared" si="140"/>
        <v>139000000</v>
      </c>
      <c r="D328" s="281">
        <v>0</v>
      </c>
      <c r="E328" s="281">
        <v>24000000</v>
      </c>
      <c r="F328" s="281">
        <v>115000000</v>
      </c>
      <c r="G328" s="436"/>
    </row>
    <row r="329" spans="1:7" s="389" customFormat="1" ht="39" customHeight="1" x14ac:dyDescent="0.2">
      <c r="A329" s="427"/>
      <c r="B329" s="398" t="s">
        <v>901</v>
      </c>
      <c r="C329" s="452">
        <f t="shared" si="140"/>
        <v>100000000</v>
      </c>
      <c r="D329" s="281">
        <v>0</v>
      </c>
      <c r="E329" s="281">
        <v>0</v>
      </c>
      <c r="F329" s="281">
        <v>100000000</v>
      </c>
      <c r="G329" s="436"/>
    </row>
    <row r="330" spans="1:7" s="389" customFormat="1" ht="42" customHeight="1" x14ac:dyDescent="0.2">
      <c r="A330" s="428"/>
      <c r="B330" s="398" t="s">
        <v>792</v>
      </c>
      <c r="C330" s="452">
        <f t="shared" si="140"/>
        <v>113000000</v>
      </c>
      <c r="D330" s="281">
        <v>0</v>
      </c>
      <c r="E330" s="281">
        <v>0</v>
      </c>
      <c r="F330" s="281">
        <v>113000000</v>
      </c>
      <c r="G330" s="436"/>
    </row>
    <row r="331" spans="1:7" s="389" customFormat="1" ht="39.75" customHeight="1" x14ac:dyDescent="0.2">
      <c r="A331" s="428"/>
      <c r="B331" s="398" t="s">
        <v>733</v>
      </c>
      <c r="C331" s="452">
        <f t="shared" si="140"/>
        <v>150000000</v>
      </c>
      <c r="D331" s="281">
        <v>150000000</v>
      </c>
      <c r="E331" s="281">
        <v>0</v>
      </c>
      <c r="F331" s="281">
        <v>0</v>
      </c>
      <c r="G331" s="436"/>
    </row>
    <row r="332" spans="1:7" s="389" customFormat="1" ht="38.25" customHeight="1" x14ac:dyDescent="0.2">
      <c r="A332" s="428"/>
      <c r="B332" s="398" t="s">
        <v>898</v>
      </c>
      <c r="C332" s="452">
        <v>0</v>
      </c>
      <c r="D332" s="281">
        <v>0</v>
      </c>
      <c r="E332" s="281">
        <v>0</v>
      </c>
      <c r="F332" s="281">
        <v>70000000</v>
      </c>
      <c r="G332" s="436"/>
    </row>
    <row r="333" spans="1:7" s="389" customFormat="1" ht="57" customHeight="1" x14ac:dyDescent="0.2">
      <c r="A333" s="428"/>
      <c r="B333" s="398" t="s">
        <v>735</v>
      </c>
      <c r="C333" s="452">
        <f t="shared" si="140"/>
        <v>15000000</v>
      </c>
      <c r="D333" s="281">
        <v>15000000</v>
      </c>
      <c r="E333" s="281">
        <v>0</v>
      </c>
      <c r="F333" s="281">
        <v>0</v>
      </c>
      <c r="G333" s="436"/>
    </row>
    <row r="334" spans="1:7" s="389" customFormat="1" ht="59.25" customHeight="1" x14ac:dyDescent="0.2">
      <c r="A334" s="428"/>
      <c r="B334" s="398" t="s">
        <v>794</v>
      </c>
      <c r="C334" s="452">
        <f t="shared" si="140"/>
        <v>55100000</v>
      </c>
      <c r="D334" s="281">
        <v>0</v>
      </c>
      <c r="E334" s="281">
        <v>0</v>
      </c>
      <c r="F334" s="281">
        <v>55100000</v>
      </c>
      <c r="G334" s="436"/>
    </row>
    <row r="335" spans="1:7" s="389" customFormat="1" ht="59.25" hidden="1" customHeight="1" x14ac:dyDescent="0.2">
      <c r="A335" s="428"/>
      <c r="B335" s="398" t="s">
        <v>736</v>
      </c>
      <c r="C335" s="452">
        <f t="shared" si="140"/>
        <v>0</v>
      </c>
      <c r="D335" s="281"/>
      <c r="E335" s="281"/>
      <c r="F335" s="281"/>
      <c r="G335" s="436"/>
    </row>
    <row r="336" spans="1:7" s="389" customFormat="1" ht="60" hidden="1" customHeight="1" x14ac:dyDescent="0.2">
      <c r="A336" s="428"/>
      <c r="B336" s="398" t="s">
        <v>747</v>
      </c>
      <c r="C336" s="452">
        <f t="shared" si="140"/>
        <v>0</v>
      </c>
      <c r="D336" s="281"/>
      <c r="E336" s="281"/>
      <c r="F336" s="281"/>
      <c r="G336" s="436"/>
    </row>
    <row r="337" spans="1:7" s="389" customFormat="1" ht="57.75" hidden="1" customHeight="1" x14ac:dyDescent="0.2">
      <c r="A337" s="428"/>
      <c r="B337" s="398" t="s">
        <v>721</v>
      </c>
      <c r="C337" s="452">
        <f t="shared" si="140"/>
        <v>0</v>
      </c>
      <c r="D337" s="281"/>
      <c r="E337" s="281"/>
      <c r="F337" s="281"/>
      <c r="G337" s="436"/>
    </row>
    <row r="338" spans="1:7" s="389" customFormat="1" ht="96" customHeight="1" x14ac:dyDescent="0.2">
      <c r="A338" s="428"/>
      <c r="B338" s="475" t="s">
        <v>902</v>
      </c>
      <c r="C338" s="452">
        <f t="shared" si="140"/>
        <v>60000000</v>
      </c>
      <c r="D338" s="281">
        <v>0</v>
      </c>
      <c r="E338" s="281">
        <v>60000000</v>
      </c>
      <c r="F338" s="281">
        <v>0</v>
      </c>
      <c r="G338" s="436"/>
    </row>
    <row r="339" spans="1:7" s="389" customFormat="1" ht="39.75" customHeight="1" x14ac:dyDescent="0.2">
      <c r="A339" s="428"/>
      <c r="B339" s="398" t="s">
        <v>793</v>
      </c>
      <c r="C339" s="452">
        <f t="shared" si="140"/>
        <v>180000000</v>
      </c>
      <c r="D339" s="281">
        <v>0</v>
      </c>
      <c r="E339" s="281">
        <v>0</v>
      </c>
      <c r="F339" s="281">
        <v>180000000</v>
      </c>
      <c r="G339" s="436"/>
    </row>
    <row r="340" spans="1:7" s="389" customFormat="1" ht="39" customHeight="1" x14ac:dyDescent="0.2">
      <c r="A340" s="428"/>
      <c r="B340" s="398" t="s">
        <v>903</v>
      </c>
      <c r="C340" s="452">
        <f t="shared" si="140"/>
        <v>150000000</v>
      </c>
      <c r="D340" s="281">
        <v>0</v>
      </c>
      <c r="E340" s="281">
        <v>150000000</v>
      </c>
      <c r="F340" s="281">
        <v>0</v>
      </c>
      <c r="G340" s="436"/>
    </row>
    <row r="341" spans="1:7" s="393" customFormat="1" ht="24" customHeight="1" x14ac:dyDescent="0.2">
      <c r="A341" s="428"/>
      <c r="B341" s="397" t="s">
        <v>773</v>
      </c>
      <c r="C341" s="451">
        <f t="shared" si="140"/>
        <v>820000000</v>
      </c>
      <c r="D341" s="282">
        <f>D344</f>
        <v>240000000</v>
      </c>
      <c r="E341" s="282">
        <f t="shared" ref="E341:F341" si="145">E344</f>
        <v>290000000</v>
      </c>
      <c r="F341" s="282">
        <f t="shared" si="145"/>
        <v>290000000</v>
      </c>
      <c r="G341" s="436"/>
    </row>
    <row r="342" spans="1:7" s="389" customFormat="1" ht="41.25" hidden="1" customHeight="1" x14ac:dyDescent="0.2">
      <c r="A342" s="428"/>
      <c r="B342" s="398" t="s">
        <v>795</v>
      </c>
      <c r="C342" s="452">
        <f t="shared" si="140"/>
        <v>0</v>
      </c>
      <c r="D342" s="281"/>
      <c r="E342" s="281"/>
      <c r="F342" s="281"/>
      <c r="G342" s="436"/>
    </row>
    <row r="343" spans="1:7" s="389" customFormat="1" ht="21.75" hidden="1" customHeight="1" x14ac:dyDescent="0.2">
      <c r="A343" s="428"/>
      <c r="B343" s="422" t="s">
        <v>717</v>
      </c>
      <c r="C343" s="453">
        <f t="shared" si="140"/>
        <v>0</v>
      </c>
      <c r="D343" s="411">
        <f>D342</f>
        <v>0</v>
      </c>
      <c r="E343" s="411">
        <f t="shared" ref="E343:F343" si="146">E342</f>
        <v>0</v>
      </c>
      <c r="F343" s="411">
        <f t="shared" si="146"/>
        <v>0</v>
      </c>
      <c r="G343" s="436"/>
    </row>
    <row r="344" spans="1:7" s="389" customFormat="1" ht="58.5" customHeight="1" x14ac:dyDescent="0.2">
      <c r="A344" s="396"/>
      <c r="B344" s="403" t="s">
        <v>683</v>
      </c>
      <c r="C344" s="452">
        <f t="shared" si="140"/>
        <v>820000000</v>
      </c>
      <c r="D344" s="281">
        <v>240000000</v>
      </c>
      <c r="E344" s="281">
        <v>290000000</v>
      </c>
      <c r="F344" s="281">
        <v>290000000</v>
      </c>
      <c r="G344" s="436" t="s">
        <v>724</v>
      </c>
    </row>
    <row r="345" spans="1:7" s="389" customFormat="1" ht="25.5" customHeight="1" x14ac:dyDescent="0.2">
      <c r="A345" s="429"/>
      <c r="B345" s="422" t="s">
        <v>717</v>
      </c>
      <c r="C345" s="453">
        <f t="shared" si="140"/>
        <v>820000000</v>
      </c>
      <c r="D345" s="411">
        <f>D344</f>
        <v>240000000</v>
      </c>
      <c r="E345" s="411">
        <f>E344</f>
        <v>290000000</v>
      </c>
      <c r="F345" s="411">
        <f>F344</f>
        <v>290000000</v>
      </c>
      <c r="G345" s="436"/>
    </row>
    <row r="346" spans="1:7" s="390" customFormat="1" ht="39.75" customHeight="1" x14ac:dyDescent="0.2">
      <c r="A346" s="430">
        <v>25</v>
      </c>
      <c r="B346" s="400" t="s">
        <v>707</v>
      </c>
      <c r="C346" s="450">
        <f t="shared" ref="C346:C355" si="147">D346+E346+F346</f>
        <v>9000000</v>
      </c>
      <c r="D346" s="401">
        <f>SUM(D347)</f>
        <v>9000000</v>
      </c>
      <c r="E346" s="401">
        <f t="shared" ref="E346:F346" si="148">SUM(E347)</f>
        <v>0</v>
      </c>
      <c r="F346" s="401">
        <f t="shared" si="148"/>
        <v>0</v>
      </c>
      <c r="G346" s="440"/>
    </row>
    <row r="347" spans="1:7" s="389" customFormat="1" ht="40.5" customHeight="1" x14ac:dyDescent="0.2">
      <c r="A347" s="428" t="s">
        <v>739</v>
      </c>
      <c r="B347" s="402" t="s">
        <v>764</v>
      </c>
      <c r="C347" s="451">
        <f t="shared" si="147"/>
        <v>9000000</v>
      </c>
      <c r="D347" s="282">
        <f>SUM(D349)</f>
        <v>9000000</v>
      </c>
      <c r="E347" s="282">
        <f>SUM(E349)</f>
        <v>0</v>
      </c>
      <c r="F347" s="282">
        <f>SUM(F349)</f>
        <v>0</v>
      </c>
      <c r="G347" s="436" t="s">
        <v>724</v>
      </c>
    </row>
    <row r="348" spans="1:7" s="389" customFormat="1" ht="23.25" customHeight="1" x14ac:dyDescent="0.2">
      <c r="A348" s="428"/>
      <c r="B348" s="466" t="s">
        <v>773</v>
      </c>
      <c r="C348" s="451">
        <f>C349</f>
        <v>9000000</v>
      </c>
      <c r="D348" s="451">
        <f t="shared" ref="D348:F348" si="149">D349</f>
        <v>9000000</v>
      </c>
      <c r="E348" s="451">
        <f t="shared" si="149"/>
        <v>0</v>
      </c>
      <c r="F348" s="451">
        <f t="shared" si="149"/>
        <v>0</v>
      </c>
      <c r="G348" s="436"/>
    </row>
    <row r="349" spans="1:7" s="394" customFormat="1" ht="60" customHeight="1" x14ac:dyDescent="0.2">
      <c r="A349" s="429"/>
      <c r="B349" s="474" t="s">
        <v>852</v>
      </c>
      <c r="C349" s="453">
        <f t="shared" si="147"/>
        <v>9000000</v>
      </c>
      <c r="D349" s="411">
        <f>SUM(D350,D352)</f>
        <v>9000000</v>
      </c>
      <c r="E349" s="411">
        <f t="shared" ref="E349:F349" si="150">SUM(E350,E352)</f>
        <v>0</v>
      </c>
      <c r="F349" s="411">
        <f t="shared" si="150"/>
        <v>0</v>
      </c>
      <c r="G349" s="465"/>
    </row>
    <row r="350" spans="1:7" s="389" customFormat="1" ht="21" customHeight="1" x14ac:dyDescent="0.2">
      <c r="A350" s="431"/>
      <c r="B350" s="404" t="s">
        <v>456</v>
      </c>
      <c r="C350" s="451">
        <f t="shared" si="147"/>
        <v>3860000</v>
      </c>
      <c r="D350" s="282">
        <f>SUM(D351)</f>
        <v>3860000</v>
      </c>
      <c r="E350" s="282">
        <f t="shared" ref="E350:F350" si="151">SUM(E351)</f>
        <v>0</v>
      </c>
      <c r="F350" s="282">
        <f t="shared" si="151"/>
        <v>0</v>
      </c>
      <c r="G350" s="436"/>
    </row>
    <row r="351" spans="1:7" s="389" customFormat="1" ht="24" customHeight="1" x14ac:dyDescent="0.2">
      <c r="A351" s="431"/>
      <c r="B351" s="403" t="s">
        <v>786</v>
      </c>
      <c r="C351" s="452">
        <f t="shared" si="147"/>
        <v>3860000</v>
      </c>
      <c r="D351" s="281">
        <v>3860000</v>
      </c>
      <c r="E351" s="281">
        <v>0</v>
      </c>
      <c r="F351" s="281">
        <v>0</v>
      </c>
      <c r="G351" s="436"/>
    </row>
    <row r="352" spans="1:7" s="394" customFormat="1" ht="21" customHeight="1" x14ac:dyDescent="0.2">
      <c r="A352" s="432"/>
      <c r="B352" s="404" t="s">
        <v>459</v>
      </c>
      <c r="C352" s="452">
        <f t="shared" si="147"/>
        <v>5140000</v>
      </c>
      <c r="D352" s="282">
        <f>SUM(D353:D354)</f>
        <v>5140000</v>
      </c>
      <c r="E352" s="282">
        <f t="shared" ref="E352:F352" si="152">SUM(E353:E354)</f>
        <v>0</v>
      </c>
      <c r="F352" s="282">
        <f t="shared" si="152"/>
        <v>0</v>
      </c>
      <c r="G352" s="436"/>
    </row>
    <row r="353" spans="1:7" s="394" customFormat="1" ht="21" customHeight="1" x14ac:dyDescent="0.2">
      <c r="A353" s="432"/>
      <c r="B353" s="403" t="s">
        <v>787</v>
      </c>
      <c r="C353" s="452">
        <f t="shared" si="147"/>
        <v>1020000</v>
      </c>
      <c r="D353" s="281">
        <v>1020000</v>
      </c>
      <c r="E353" s="467">
        <v>0</v>
      </c>
      <c r="F353" s="281">
        <v>0</v>
      </c>
      <c r="G353" s="436"/>
    </row>
    <row r="354" spans="1:7" s="394" customFormat="1" ht="57" customHeight="1" x14ac:dyDescent="0.2">
      <c r="A354" s="427"/>
      <c r="B354" s="448" t="s">
        <v>788</v>
      </c>
      <c r="C354" s="452">
        <f t="shared" si="147"/>
        <v>4120000</v>
      </c>
      <c r="D354" s="281">
        <v>4120000</v>
      </c>
      <c r="E354" s="467">
        <v>0</v>
      </c>
      <c r="F354" s="281">
        <v>0</v>
      </c>
      <c r="G354" s="436"/>
    </row>
    <row r="355" spans="1:7" s="476" customFormat="1" ht="24" customHeight="1" x14ac:dyDescent="0.2">
      <c r="A355" s="508" t="s">
        <v>807</v>
      </c>
      <c r="B355" s="509"/>
      <c r="C355" s="451">
        <f t="shared" si="147"/>
        <v>9635582573</v>
      </c>
      <c r="D355" s="282">
        <f>D346+D316+D161+D149+D136+D125+D109+D104+D23+D9</f>
        <v>3944345191</v>
      </c>
      <c r="E355" s="282">
        <f>E346+E316+E161+E149+E136+E125+E109+E104+E23+E9</f>
        <v>3540649278</v>
      </c>
      <c r="F355" s="282">
        <f>F346+F316+F161+F149+F136+F125+F109+F104+F23+F9</f>
        <v>2150588104</v>
      </c>
      <c r="G355" s="473"/>
    </row>
    <row r="356" spans="1:7" s="418" customFormat="1" ht="20.25" customHeight="1" x14ac:dyDescent="0.2">
      <c r="A356" s="502" t="s">
        <v>843</v>
      </c>
      <c r="B356" s="503"/>
      <c r="C356" s="452">
        <f>C360+C363</f>
        <v>8328151973</v>
      </c>
      <c r="D356" s="452">
        <f>D360+D363</f>
        <v>3363945191</v>
      </c>
      <c r="E356" s="452">
        <f t="shared" ref="E356:F356" si="153">E360+E363</f>
        <v>2998011478</v>
      </c>
      <c r="F356" s="452">
        <f t="shared" si="153"/>
        <v>1966195304</v>
      </c>
      <c r="G356" s="477"/>
    </row>
    <row r="357" spans="1:7" s="418" customFormat="1" ht="20.25" customHeight="1" x14ac:dyDescent="0.2">
      <c r="A357" s="502" t="s">
        <v>844</v>
      </c>
      <c r="B357" s="503"/>
      <c r="C357" s="452">
        <f>C361</f>
        <v>105921600</v>
      </c>
      <c r="D357" s="452">
        <f t="shared" ref="D357:F357" si="154">D361</f>
        <v>34931000</v>
      </c>
      <c r="E357" s="452">
        <f t="shared" si="154"/>
        <v>35705800</v>
      </c>
      <c r="F357" s="452">
        <f t="shared" si="154"/>
        <v>35284800</v>
      </c>
      <c r="G357" s="477"/>
    </row>
    <row r="358" spans="1:7" s="418" customFormat="1" ht="38.25" customHeight="1" x14ac:dyDescent="0.2">
      <c r="A358" s="502" t="s">
        <v>845</v>
      </c>
      <c r="B358" s="503"/>
      <c r="C358" s="452">
        <f>C365</f>
        <v>1201509000</v>
      </c>
      <c r="D358" s="452">
        <f t="shared" ref="D358:F358" si="155">D365</f>
        <v>545469000</v>
      </c>
      <c r="E358" s="452">
        <f t="shared" si="155"/>
        <v>506932000</v>
      </c>
      <c r="F358" s="452">
        <f t="shared" si="155"/>
        <v>149108000</v>
      </c>
      <c r="G358" s="477"/>
    </row>
    <row r="359" spans="1:7" s="472" customFormat="1" ht="24" customHeight="1" x14ac:dyDescent="0.2">
      <c r="A359" s="505" t="s">
        <v>846</v>
      </c>
      <c r="B359" s="506"/>
      <c r="C359" s="450">
        <f>D359+E359+F359</f>
        <v>3904618359</v>
      </c>
      <c r="D359" s="401">
        <f>D360+D361</f>
        <v>1571022116</v>
      </c>
      <c r="E359" s="401">
        <f t="shared" ref="E359:F359" si="156">E360+E361</f>
        <v>1351786668</v>
      </c>
      <c r="F359" s="401">
        <f t="shared" si="156"/>
        <v>981809575</v>
      </c>
      <c r="G359" s="471"/>
    </row>
    <row r="360" spans="1:7" s="418" customFormat="1" ht="21.75" customHeight="1" x14ac:dyDescent="0.2">
      <c r="A360" s="502" t="s">
        <v>843</v>
      </c>
      <c r="B360" s="503"/>
      <c r="C360" s="452">
        <f t="shared" ref="C360:C368" si="157">D360+E360+F360</f>
        <v>3798696759</v>
      </c>
      <c r="D360" s="281">
        <f>D13+D16+D21+D29+D31+D34+D37+D40+D43+D46+D49+D52+D55+D57+D108+D118+D129+D153+D320</f>
        <v>1536091116</v>
      </c>
      <c r="E360" s="281">
        <f t="shared" ref="E360:F360" si="158">E13+E16+E21+E29+E31+E34+E37+E40+E43+E46+E49+E52+E55+E57+E108+E118+E129+E153+E320</f>
        <v>1316080868</v>
      </c>
      <c r="F360" s="281">
        <f t="shared" si="158"/>
        <v>946524775</v>
      </c>
      <c r="G360" s="473"/>
    </row>
    <row r="361" spans="1:7" s="418" customFormat="1" ht="21.75" customHeight="1" x14ac:dyDescent="0.2">
      <c r="A361" s="502" t="s">
        <v>844</v>
      </c>
      <c r="B361" s="503"/>
      <c r="C361" s="452">
        <f t="shared" si="157"/>
        <v>105921600</v>
      </c>
      <c r="D361" s="281">
        <f>SUM(D119)</f>
        <v>34931000</v>
      </c>
      <c r="E361" s="281">
        <f t="shared" ref="E361:F361" si="159">SUM(E119)</f>
        <v>35705800</v>
      </c>
      <c r="F361" s="281">
        <f t="shared" si="159"/>
        <v>35284800</v>
      </c>
      <c r="G361" s="473"/>
    </row>
    <row r="362" spans="1:7" s="472" customFormat="1" ht="26.25" customHeight="1" x14ac:dyDescent="0.2">
      <c r="A362" s="505" t="s">
        <v>847</v>
      </c>
      <c r="B362" s="506"/>
      <c r="C362" s="450">
        <f t="shared" si="157"/>
        <v>5730964214</v>
      </c>
      <c r="D362" s="401">
        <f>D363+D364+D365</f>
        <v>2373323075</v>
      </c>
      <c r="E362" s="401">
        <f t="shared" ref="E362:F362" si="160">E363+E364+E365</f>
        <v>2188862610</v>
      </c>
      <c r="F362" s="401">
        <f t="shared" si="160"/>
        <v>1168778529</v>
      </c>
      <c r="G362" s="471"/>
    </row>
    <row r="363" spans="1:7" s="418" customFormat="1" ht="21" customHeight="1" x14ac:dyDescent="0.2">
      <c r="A363" s="502" t="s">
        <v>843</v>
      </c>
      <c r="B363" s="503"/>
      <c r="C363" s="452">
        <f t="shared" si="157"/>
        <v>4529455214</v>
      </c>
      <c r="D363" s="281">
        <f>D63+D66+D69+D72+D75+D78+D81++D85+D88+D92+D96+D103+D113+D115+D123+D124+D134+D143+D147+D160+D165+D238+D343+D345+D349</f>
        <v>1827854075</v>
      </c>
      <c r="E363" s="281">
        <f t="shared" ref="E363:F363" si="161">E63+E66+E69+E72+E75+E78+E81++E85+E88+E92+E96+E103+E113+E115+E123+E124+E134+E143+E147+E160+E165+E238+E343+E345+E349</f>
        <v>1681930610</v>
      </c>
      <c r="F363" s="281">
        <f t="shared" si="161"/>
        <v>1019670529</v>
      </c>
      <c r="G363" s="473"/>
    </row>
    <row r="364" spans="1:7" s="418" customFormat="1" ht="19.5" hidden="1" customHeight="1" x14ac:dyDescent="0.2">
      <c r="A364" s="510" t="s">
        <v>844</v>
      </c>
      <c r="B364" s="511"/>
      <c r="C364" s="480">
        <f t="shared" si="157"/>
        <v>0</v>
      </c>
      <c r="D364" s="481"/>
      <c r="E364" s="481"/>
      <c r="F364" s="481"/>
      <c r="G364" s="473"/>
    </row>
    <row r="365" spans="1:7" s="418" customFormat="1" ht="39.75" customHeight="1" x14ac:dyDescent="0.2">
      <c r="A365" s="504" t="s">
        <v>845</v>
      </c>
      <c r="B365" s="504"/>
      <c r="C365" s="452">
        <f t="shared" si="157"/>
        <v>1201509000</v>
      </c>
      <c r="D365" s="281">
        <f>D122</f>
        <v>545469000</v>
      </c>
      <c r="E365" s="281">
        <f t="shared" ref="E365:F365" si="162">E122</f>
        <v>506932000</v>
      </c>
      <c r="F365" s="281">
        <f t="shared" si="162"/>
        <v>149108000</v>
      </c>
      <c r="G365" s="473"/>
    </row>
    <row r="366" spans="1:7" s="418" customFormat="1" ht="19.5" customHeight="1" x14ac:dyDescent="0.2">
      <c r="A366" s="478"/>
      <c r="B366" s="479"/>
      <c r="C366" s="444"/>
      <c r="D366" s="283"/>
      <c r="E366" s="283"/>
      <c r="F366" s="283"/>
      <c r="G366" s="473"/>
    </row>
    <row r="367" spans="1:7" s="418" customFormat="1" ht="25.5" hidden="1" customHeight="1" x14ac:dyDescent="0.2">
      <c r="A367" s="482"/>
      <c r="B367" s="444" t="s">
        <v>726</v>
      </c>
      <c r="C367" s="459">
        <f t="shared" si="157"/>
        <v>9635582573</v>
      </c>
      <c r="D367" s="283">
        <f>D359+D362</f>
        <v>3944345191</v>
      </c>
      <c r="E367" s="283">
        <f t="shared" ref="E367:F367" si="163">E359+E362</f>
        <v>3540649278</v>
      </c>
      <c r="F367" s="283">
        <f t="shared" si="163"/>
        <v>2150588104</v>
      </c>
      <c r="G367" s="473"/>
    </row>
    <row r="368" spans="1:7" s="418" customFormat="1" hidden="1" x14ac:dyDescent="0.2">
      <c r="A368" s="479"/>
      <c r="B368" s="444" t="s">
        <v>725</v>
      </c>
      <c r="C368" s="459">
        <f t="shared" si="157"/>
        <v>0</v>
      </c>
      <c r="D368" s="468">
        <f>D355-D367</f>
        <v>0</v>
      </c>
      <c r="E368" s="468">
        <f t="shared" ref="E368:F368" si="164">E355-E367</f>
        <v>0</v>
      </c>
      <c r="F368" s="468">
        <f t="shared" si="164"/>
        <v>0</v>
      </c>
    </row>
    <row r="369" spans="1:7" s="418" customFormat="1" x14ac:dyDescent="0.2">
      <c r="A369" s="482"/>
      <c r="B369" s="483"/>
      <c r="C369" s="444"/>
      <c r="D369" s="449"/>
      <c r="E369" s="449"/>
      <c r="F369" s="449"/>
      <c r="G369" s="473"/>
    </row>
    <row r="370" spans="1:7" x14ac:dyDescent="0.2">
      <c r="A370" s="482"/>
      <c r="B370" s="483"/>
      <c r="C370" s="444"/>
      <c r="D370" s="449"/>
      <c r="E370" s="449"/>
      <c r="F370" s="449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9">
    <mergeCell ref="G304:G308"/>
    <mergeCell ref="C6:F6"/>
    <mergeCell ref="A3:F3"/>
    <mergeCell ref="A4:F4"/>
    <mergeCell ref="A6:A7"/>
    <mergeCell ref="B6:B7"/>
    <mergeCell ref="A363:B363"/>
    <mergeCell ref="A365:B365"/>
    <mergeCell ref="A362:B362"/>
    <mergeCell ref="A359:B359"/>
    <mergeCell ref="A1:F1"/>
    <mergeCell ref="A2:F2"/>
    <mergeCell ref="A360:B360"/>
    <mergeCell ref="A361:B361"/>
    <mergeCell ref="A355:B355"/>
    <mergeCell ref="A356:B356"/>
    <mergeCell ref="A357:B357"/>
    <mergeCell ref="A358:B358"/>
    <mergeCell ref="A364:B364"/>
  </mergeCells>
  <phoneticPr fontId="37" type="noConversion"/>
  <printOptions horizontalCentered="1"/>
  <pageMargins left="0.78740157480314965" right="0.19685039370078741" top="0.39370078740157483" bottom="0.39370078740157483" header="0.19685039370078741" footer="0.19685039370078741"/>
  <pageSetup paperSize="9" scale="80" orientation="landscape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532</v>
      </c>
    </row>
    <row r="2" spans="1:3" s="248" customFormat="1" ht="37.5" customHeight="1" x14ac:dyDescent="0.3">
      <c r="A2" s="251"/>
      <c r="B2" s="516" t="s">
        <v>585</v>
      </c>
      <c r="C2" s="516"/>
    </row>
    <row r="3" spans="1:3" s="255" customFormat="1" ht="31.5" x14ac:dyDescent="0.2">
      <c r="A3" s="209" t="s">
        <v>41</v>
      </c>
      <c r="B3" s="247" t="s">
        <v>42</v>
      </c>
      <c r="C3" s="209" t="s">
        <v>484</v>
      </c>
    </row>
    <row r="4" spans="1:3" s="199" customFormat="1" ht="18.75" x14ac:dyDescent="0.25">
      <c r="A4" s="517" t="s">
        <v>548</v>
      </c>
      <c r="B4" s="517"/>
      <c r="C4" s="517"/>
    </row>
    <row r="5" spans="1:3" s="199" customFormat="1" ht="18.75" x14ac:dyDescent="0.25">
      <c r="A5" s="256">
        <v>1</v>
      </c>
      <c r="B5" s="221" t="s">
        <v>461</v>
      </c>
      <c r="C5" s="294"/>
    </row>
    <row r="6" spans="1:3" s="199" customFormat="1" ht="37.5" x14ac:dyDescent="0.25">
      <c r="A6" s="210"/>
      <c r="B6" s="222" t="s">
        <v>661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637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638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657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552</v>
      </c>
      <c r="C49" s="296">
        <f>C48+C44+C41+C37+C33+C26+C18+C14+C11+C7</f>
        <v>124638</v>
      </c>
    </row>
    <row r="50" spans="1:3" s="197" customFormat="1" ht="18.75" hidden="1" outlineLevel="1" x14ac:dyDescent="0.25">
      <c r="A50" s="517" t="s">
        <v>51</v>
      </c>
      <c r="B50" s="517"/>
      <c r="C50" s="517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658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640</v>
      </c>
      <c r="C55" s="295">
        <v>4400</v>
      </c>
    </row>
    <row r="56" spans="1:3" s="200" customFormat="1" ht="37.5" hidden="1" outlineLevel="1" x14ac:dyDescent="0.25">
      <c r="A56" s="210"/>
      <c r="B56" s="224" t="s">
        <v>639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558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557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546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545</v>
      </c>
      <c r="C65" s="295">
        <v>20000</v>
      </c>
    </row>
    <row r="66" spans="1:3" s="200" customFormat="1" ht="37.5" hidden="1" outlineLevel="1" x14ac:dyDescent="0.25">
      <c r="A66" s="210"/>
      <c r="B66" s="224" t="s">
        <v>544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571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572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573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505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497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612</v>
      </c>
      <c r="C121" s="295">
        <v>8881</v>
      </c>
    </row>
    <row r="122" spans="1:3" s="200" customFormat="1" ht="37.5" hidden="1" outlineLevel="1" x14ac:dyDescent="0.25">
      <c r="A122" s="210"/>
      <c r="B122" s="224" t="s">
        <v>611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507</v>
      </c>
      <c r="C125" s="295">
        <v>5000</v>
      </c>
    </row>
    <row r="126" spans="1:3" s="200" customFormat="1" ht="37.5" hidden="1" outlineLevel="1" x14ac:dyDescent="0.25">
      <c r="A126" s="210"/>
      <c r="B126" s="227" t="s">
        <v>508</v>
      </c>
      <c r="C126" s="295">
        <v>2000</v>
      </c>
    </row>
    <row r="127" spans="1:3" s="200" customFormat="1" ht="37.5" hidden="1" outlineLevel="1" x14ac:dyDescent="0.25">
      <c r="A127" s="210"/>
      <c r="B127" s="224" t="s">
        <v>509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506</v>
      </c>
      <c r="C129" s="294"/>
    </row>
    <row r="130" spans="1:3" s="199" customFormat="1" ht="54.75" hidden="1" customHeight="1" outlineLevel="1" x14ac:dyDescent="0.25">
      <c r="A130" s="257"/>
      <c r="B130" s="227" t="s">
        <v>496</v>
      </c>
      <c r="C130" s="295">
        <v>10000</v>
      </c>
    </row>
    <row r="131" spans="1:3" s="199" customFormat="1" ht="56.25" hidden="1" outlineLevel="1" x14ac:dyDescent="0.25">
      <c r="A131" s="257"/>
      <c r="B131" s="227" t="s">
        <v>582</v>
      </c>
      <c r="C131" s="295">
        <v>5000</v>
      </c>
    </row>
    <row r="132" spans="1:3" s="199" customFormat="1" ht="56.25" hidden="1" outlineLevel="1" x14ac:dyDescent="0.25">
      <c r="A132" s="257"/>
      <c r="B132" s="227" t="s">
        <v>583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517" t="s">
        <v>531</v>
      </c>
      <c r="B136" s="517"/>
      <c r="C136" s="517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534</v>
      </c>
      <c r="C138" s="295">
        <v>100</v>
      </c>
    </row>
    <row r="139" spans="1:3" s="199" customFormat="1" ht="37.5" x14ac:dyDescent="0.25">
      <c r="A139" s="210"/>
      <c r="B139" s="222" t="s">
        <v>535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536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511</v>
      </c>
      <c r="C152" s="295">
        <v>8900</v>
      </c>
    </row>
    <row r="153" spans="1:3" s="199" customFormat="1" ht="18.75" x14ac:dyDescent="0.25">
      <c r="A153" s="210"/>
      <c r="B153" s="222" t="s">
        <v>512</v>
      </c>
      <c r="C153" s="295">
        <v>500</v>
      </c>
    </row>
    <row r="154" spans="1:3" s="199" customFormat="1" ht="18.75" x14ac:dyDescent="0.25">
      <c r="A154" s="210"/>
      <c r="B154" s="222" t="s">
        <v>513</v>
      </c>
      <c r="C154" s="295">
        <v>600</v>
      </c>
    </row>
    <row r="155" spans="1:3" s="199" customFormat="1" ht="37.5" x14ac:dyDescent="0.25">
      <c r="A155" s="210"/>
      <c r="B155" s="222" t="s">
        <v>514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573</v>
      </c>
      <c r="C157" s="294"/>
    </row>
    <row r="158" spans="1:3" s="199" customFormat="1" ht="56.25" x14ac:dyDescent="0.25">
      <c r="A158" s="258"/>
      <c r="B158" s="239" t="s">
        <v>564</v>
      </c>
      <c r="C158" s="299">
        <v>280</v>
      </c>
    </row>
    <row r="159" spans="1:3" s="199" customFormat="1" ht="37.5" x14ac:dyDescent="0.25">
      <c r="A159" s="210"/>
      <c r="B159" s="222" t="s">
        <v>516</v>
      </c>
      <c r="C159" s="295">
        <v>5400</v>
      </c>
    </row>
    <row r="160" spans="1:3" s="199" customFormat="1" ht="37.5" customHeight="1" x14ac:dyDescent="0.25">
      <c r="A160" s="210"/>
      <c r="B160" s="222" t="s">
        <v>517</v>
      </c>
      <c r="C160" s="295">
        <v>2700</v>
      </c>
    </row>
    <row r="161" spans="1:3" s="199" customFormat="1" ht="37.5" x14ac:dyDescent="0.25">
      <c r="A161" s="210"/>
      <c r="B161" s="222" t="s">
        <v>518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662</v>
      </c>
      <c r="C173" s="295">
        <v>1000</v>
      </c>
    </row>
    <row r="174" spans="1:3" s="199" customFormat="1" ht="17.25" customHeight="1" x14ac:dyDescent="0.25">
      <c r="A174" s="224"/>
      <c r="B174" s="222" t="s">
        <v>663</v>
      </c>
      <c r="C174" s="295">
        <v>3000</v>
      </c>
    </row>
    <row r="175" spans="1:3" s="199" customFormat="1" ht="18.75" x14ac:dyDescent="0.25">
      <c r="A175" s="224"/>
      <c r="B175" s="222" t="s">
        <v>664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612</v>
      </c>
      <c r="C178" s="295">
        <v>8881</v>
      </c>
    </row>
    <row r="179" spans="1:9" s="199" customFormat="1" ht="37.5" x14ac:dyDescent="0.25">
      <c r="A179" s="210"/>
      <c r="B179" s="222" t="s">
        <v>665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513" t="s">
        <v>352</v>
      </c>
      <c r="B197" s="513"/>
      <c r="C197" s="513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470</v>
      </c>
      <c r="C294" s="304">
        <v>1200</v>
      </c>
    </row>
    <row r="295" spans="1:129" s="199" customFormat="1" ht="18.75" hidden="1" outlineLevel="1" x14ac:dyDescent="0.25">
      <c r="A295" s="210"/>
      <c r="B295" s="227" t="s">
        <v>471</v>
      </c>
      <c r="C295" s="304">
        <v>100</v>
      </c>
    </row>
    <row r="296" spans="1:129" s="199" customFormat="1" ht="18.75" hidden="1" outlineLevel="1" x14ac:dyDescent="0.25">
      <c r="A296" s="210"/>
      <c r="B296" s="227" t="s">
        <v>472</v>
      </c>
      <c r="C296" s="304">
        <v>4900</v>
      </c>
    </row>
    <row r="297" spans="1:129" s="199" customFormat="1" ht="18.75" hidden="1" outlineLevel="1" x14ac:dyDescent="0.25">
      <c r="A297" s="210"/>
      <c r="B297" s="227" t="s">
        <v>473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474</v>
      </c>
      <c r="C298" s="304">
        <v>1700</v>
      </c>
    </row>
    <row r="299" spans="1:129" s="199" customFormat="1" ht="37.5" hidden="1" outlineLevel="1" x14ac:dyDescent="0.25">
      <c r="A299" s="210"/>
      <c r="B299" s="227" t="s">
        <v>475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476</v>
      </c>
      <c r="C302" s="304">
        <v>10000</v>
      </c>
    </row>
    <row r="303" spans="1:129" s="200" customFormat="1" ht="18.75" hidden="1" outlineLevel="1" x14ac:dyDescent="0.25">
      <c r="A303" s="210"/>
      <c r="B303" s="227" t="s">
        <v>477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560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659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514" t="s">
        <v>487</v>
      </c>
      <c r="B333" s="514"/>
      <c r="C333" s="514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629</v>
      </c>
      <c r="C339" s="299">
        <v>700</v>
      </c>
    </row>
    <row r="340" spans="1:3" s="200" customFormat="1" ht="18.75" x14ac:dyDescent="0.25">
      <c r="A340" s="258"/>
      <c r="B340" s="242" t="s">
        <v>630</v>
      </c>
      <c r="C340" s="299">
        <v>700</v>
      </c>
    </row>
    <row r="341" spans="1:3" s="200" customFormat="1" ht="20.25" customHeight="1" x14ac:dyDescent="0.25">
      <c r="A341" s="258"/>
      <c r="B341" s="242" t="s">
        <v>631</v>
      </c>
      <c r="C341" s="299">
        <v>4000</v>
      </c>
    </row>
    <row r="342" spans="1:3" s="200" customFormat="1" ht="37.5" x14ac:dyDescent="0.25">
      <c r="A342" s="258"/>
      <c r="B342" s="242" t="s">
        <v>632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633</v>
      </c>
      <c r="C344" s="297"/>
    </row>
    <row r="345" spans="1:3" s="200" customFormat="1" ht="56.25" x14ac:dyDescent="0.25">
      <c r="A345" s="258"/>
      <c r="B345" s="242" t="s">
        <v>462</v>
      </c>
      <c r="C345" s="299">
        <v>500</v>
      </c>
    </row>
    <row r="346" spans="1:3" s="200" customFormat="1" ht="37.5" x14ac:dyDescent="0.25">
      <c r="A346" s="258"/>
      <c r="B346" s="242" t="s">
        <v>616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617</v>
      </c>
      <c r="C349" s="295">
        <v>1500</v>
      </c>
    </row>
    <row r="350" spans="1:3" s="200" customFormat="1" ht="37.5" x14ac:dyDescent="0.25">
      <c r="A350" s="257"/>
      <c r="B350" s="242" t="s">
        <v>618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498</v>
      </c>
      <c r="C352" s="295">
        <v>16000</v>
      </c>
    </row>
    <row r="353" spans="1:3" s="200" customFormat="1" ht="56.25" x14ac:dyDescent="0.25">
      <c r="A353" s="257"/>
      <c r="B353" s="242" t="s">
        <v>499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500</v>
      </c>
      <c r="C356" s="295">
        <v>16000</v>
      </c>
    </row>
    <row r="357" spans="1:3" s="200" customFormat="1" ht="56.25" x14ac:dyDescent="0.25">
      <c r="A357" s="210"/>
      <c r="B357" s="242" t="s">
        <v>501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571</v>
      </c>
      <c r="C359" s="294"/>
    </row>
    <row r="360" spans="1:3" s="200" customFormat="1" ht="56.25" x14ac:dyDescent="0.25">
      <c r="A360" s="257"/>
      <c r="B360" s="242" t="s">
        <v>502</v>
      </c>
      <c r="C360" s="295">
        <v>1500</v>
      </c>
    </row>
    <row r="361" spans="1:3" s="200" customFormat="1" ht="37.5" x14ac:dyDescent="0.25">
      <c r="A361" s="257"/>
      <c r="B361" s="242" t="s">
        <v>503</v>
      </c>
      <c r="C361" s="295">
        <v>19000</v>
      </c>
    </row>
    <row r="362" spans="1:3" s="200" customFormat="1" ht="37.5" x14ac:dyDescent="0.25">
      <c r="A362" s="257"/>
      <c r="B362" s="242" t="s">
        <v>504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572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573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505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547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506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549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515" t="s">
        <v>550</v>
      </c>
      <c r="B408" s="515"/>
      <c r="C408" s="515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479</v>
      </c>
      <c r="C410" s="295">
        <v>10900</v>
      </c>
    </row>
    <row r="411" spans="1:3" s="200" customFormat="1" ht="18.75" x14ac:dyDescent="0.25">
      <c r="A411" s="210"/>
      <c r="B411" s="222" t="s">
        <v>480</v>
      </c>
      <c r="C411" s="295">
        <v>500</v>
      </c>
    </row>
    <row r="412" spans="1:3" s="200" customFormat="1" ht="18.75" x14ac:dyDescent="0.25">
      <c r="A412" s="257"/>
      <c r="B412" s="223" t="s">
        <v>481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506</v>
      </c>
      <c r="C413" s="312"/>
    </row>
    <row r="414" spans="1:3" s="200" customFormat="1" ht="37.5" x14ac:dyDescent="0.25">
      <c r="A414" s="257"/>
      <c r="B414" s="222" t="s">
        <v>482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551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489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492</v>
      </c>
    </row>
    <row r="2" spans="1:52" s="250" customFormat="1" ht="37.5" customHeight="1" x14ac:dyDescent="0.3">
      <c r="A2" s="248"/>
      <c r="B2" s="516" t="s">
        <v>529</v>
      </c>
      <c r="C2" s="521"/>
    </row>
    <row r="3" spans="1:52" s="205" customFormat="1" ht="30.75" customHeight="1" x14ac:dyDescent="0.2">
      <c r="A3" s="209"/>
      <c r="B3" s="247" t="s">
        <v>42</v>
      </c>
      <c r="C3" s="253" t="s">
        <v>484</v>
      </c>
    </row>
    <row r="4" spans="1:52" s="203" customFormat="1" x14ac:dyDescent="0.3">
      <c r="A4" s="522" t="s">
        <v>491</v>
      </c>
      <c r="B4" s="522"/>
      <c r="C4" s="52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645</v>
      </c>
      <c r="C8" s="276">
        <v>760</v>
      </c>
      <c r="E8" s="201"/>
    </row>
    <row r="9" spans="1:52" s="200" customFormat="1" ht="21" customHeight="1" x14ac:dyDescent="0.3">
      <c r="A9" s="213"/>
      <c r="B9" s="222" t="s">
        <v>646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647</v>
      </c>
      <c r="C12" s="276">
        <v>3122</v>
      </c>
    </row>
    <row r="13" spans="1:52" s="200" customFormat="1" ht="36.75" customHeight="1" x14ac:dyDescent="0.3">
      <c r="A13" s="212"/>
      <c r="B13" s="222" t="s">
        <v>648</v>
      </c>
      <c r="C13" s="276">
        <v>1950</v>
      </c>
    </row>
    <row r="14" spans="1:52" s="200" customFormat="1" ht="21" customHeight="1" x14ac:dyDescent="0.3">
      <c r="A14" s="212"/>
      <c r="B14" s="222" t="s">
        <v>649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563</v>
      </c>
      <c r="C50" s="276">
        <v>300</v>
      </c>
    </row>
    <row r="51" spans="1:3" s="200" customFormat="1" ht="37.5" customHeight="1" x14ac:dyDescent="0.3">
      <c r="A51" s="212"/>
      <c r="B51" s="239" t="s">
        <v>562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601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606</v>
      </c>
      <c r="C58" s="276">
        <v>10000</v>
      </c>
    </row>
    <row r="59" spans="1:3" s="200" customFormat="1" x14ac:dyDescent="0.3">
      <c r="A59" s="214"/>
      <c r="B59" s="239" t="s">
        <v>605</v>
      </c>
      <c r="C59" s="276">
        <v>2750</v>
      </c>
    </row>
    <row r="60" spans="1:3" s="200" customFormat="1" ht="37.5" x14ac:dyDescent="0.3">
      <c r="A60" s="214"/>
      <c r="B60" s="239" t="s">
        <v>604</v>
      </c>
      <c r="C60" s="276">
        <v>10000</v>
      </c>
    </row>
    <row r="61" spans="1:3" s="200" customFormat="1" ht="37.5" x14ac:dyDescent="0.3">
      <c r="A61" s="214"/>
      <c r="B61" s="239" t="s">
        <v>603</v>
      </c>
      <c r="C61" s="276">
        <v>23000</v>
      </c>
    </row>
    <row r="62" spans="1:3" s="200" customFormat="1" ht="18.75" customHeight="1" x14ac:dyDescent="0.3">
      <c r="A62" s="214"/>
      <c r="B62" s="239" t="s">
        <v>602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609</v>
      </c>
      <c r="C65" s="276">
        <v>600</v>
      </c>
    </row>
    <row r="66" spans="1:3" s="199" customFormat="1" x14ac:dyDescent="0.3">
      <c r="A66" s="214"/>
      <c r="B66" s="242" t="s">
        <v>608</v>
      </c>
      <c r="C66" s="276">
        <v>500</v>
      </c>
    </row>
    <row r="67" spans="1:3" s="199" customFormat="1" x14ac:dyDescent="0.3">
      <c r="A67" s="214"/>
      <c r="B67" s="242" t="s">
        <v>607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610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589</v>
      </c>
      <c r="C75" s="276">
        <v>500</v>
      </c>
    </row>
    <row r="76" spans="1:3" s="200" customFormat="1" x14ac:dyDescent="0.3">
      <c r="A76" s="214"/>
      <c r="B76" s="222" t="s">
        <v>588</v>
      </c>
      <c r="C76" s="276">
        <v>600</v>
      </c>
    </row>
    <row r="77" spans="1:3" s="200" customFormat="1" x14ac:dyDescent="0.3">
      <c r="A77" s="214"/>
      <c r="B77" s="222" t="s">
        <v>615</v>
      </c>
      <c r="C77" s="276">
        <v>500</v>
      </c>
    </row>
    <row r="78" spans="1:3" s="200" customFormat="1" ht="19.5" customHeight="1" x14ac:dyDescent="0.3">
      <c r="A78" s="214"/>
      <c r="B78" s="222" t="s">
        <v>614</v>
      </c>
      <c r="C78" s="276">
        <v>28000</v>
      </c>
    </row>
    <row r="79" spans="1:3" s="200" customFormat="1" ht="37.5" x14ac:dyDescent="0.3">
      <c r="A79" s="214"/>
      <c r="B79" s="222" t="s">
        <v>556</v>
      </c>
      <c r="C79" s="276">
        <v>6000</v>
      </c>
    </row>
    <row r="80" spans="1:3" s="200" customFormat="1" x14ac:dyDescent="0.3">
      <c r="A80" s="214"/>
      <c r="B80" s="222" t="s">
        <v>555</v>
      </c>
      <c r="C80" s="276">
        <v>3000</v>
      </c>
    </row>
    <row r="81" spans="1:3" s="200" customFormat="1" ht="37.5" x14ac:dyDescent="0.3">
      <c r="A81" s="214"/>
      <c r="B81" s="222" t="s">
        <v>554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592</v>
      </c>
      <c r="C85" s="276">
        <v>600</v>
      </c>
    </row>
    <row r="86" spans="1:3" s="200" customFormat="1" x14ac:dyDescent="0.3">
      <c r="A86" s="212"/>
      <c r="B86" s="242" t="s">
        <v>591</v>
      </c>
      <c r="C86" s="276">
        <v>600</v>
      </c>
    </row>
    <row r="87" spans="1:3" s="200" customFormat="1" ht="20.25" customHeight="1" x14ac:dyDescent="0.3">
      <c r="A87" s="212"/>
      <c r="B87" s="242" t="s">
        <v>590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561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485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660</v>
      </c>
      <c r="C106" s="276">
        <v>600</v>
      </c>
    </row>
    <row r="107" spans="1:3" s="200" customFormat="1" ht="20.25" customHeight="1" x14ac:dyDescent="0.3">
      <c r="A107" s="212"/>
      <c r="B107" s="242" t="s">
        <v>565</v>
      </c>
      <c r="C107" s="276">
        <v>3000</v>
      </c>
    </row>
    <row r="108" spans="1:3" s="200" customFormat="1" x14ac:dyDescent="0.3">
      <c r="A108" s="212"/>
      <c r="B108" s="242" t="s">
        <v>656</v>
      </c>
      <c r="C108" s="276">
        <v>7500</v>
      </c>
    </row>
    <row r="109" spans="1:3" s="200" customFormat="1" x14ac:dyDescent="0.3">
      <c r="A109" s="212"/>
      <c r="B109" s="242" t="s">
        <v>655</v>
      </c>
      <c r="C109" s="276">
        <v>4500</v>
      </c>
    </row>
    <row r="110" spans="1:3" s="200" customFormat="1" x14ac:dyDescent="0.3">
      <c r="A110" s="212"/>
      <c r="B110" s="242" t="s">
        <v>654</v>
      </c>
      <c r="C110" s="276">
        <v>6500</v>
      </c>
    </row>
    <row r="111" spans="1:3" s="200" customFormat="1" x14ac:dyDescent="0.3">
      <c r="A111" s="212"/>
      <c r="B111" s="242" t="s">
        <v>653</v>
      </c>
      <c r="C111" s="276">
        <v>700</v>
      </c>
    </row>
    <row r="112" spans="1:3" s="200" customFormat="1" x14ac:dyDescent="0.3">
      <c r="A112" s="212"/>
      <c r="B112" s="242" t="s">
        <v>652</v>
      </c>
      <c r="C112" s="276">
        <v>700</v>
      </c>
    </row>
    <row r="113" spans="1:3" s="200" customFormat="1" x14ac:dyDescent="0.3">
      <c r="A113" s="212"/>
      <c r="B113" s="242" t="s">
        <v>651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530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22" t="s">
        <v>43</v>
      </c>
      <c r="B116" s="522"/>
      <c r="C116" s="522"/>
    </row>
    <row r="117" spans="1:3" s="199" customFormat="1" hidden="1" outlineLevel="1" x14ac:dyDescent="0.3">
      <c r="A117" s="211">
        <v>1</v>
      </c>
      <c r="B117" s="221" t="s">
        <v>461</v>
      </c>
      <c r="C117" s="277"/>
    </row>
    <row r="118" spans="1:3" s="199" customFormat="1" ht="37.5" hidden="1" outlineLevel="1" x14ac:dyDescent="0.3">
      <c r="A118" s="212"/>
      <c r="B118" s="224" t="s">
        <v>661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637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638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657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22" t="s">
        <v>531</v>
      </c>
      <c r="B168" s="522"/>
      <c r="C168" s="522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658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640</v>
      </c>
      <c r="C173" s="276">
        <v>4400</v>
      </c>
    </row>
    <row r="174" spans="1:3" s="200" customFormat="1" x14ac:dyDescent="0.3">
      <c r="A174" s="212"/>
      <c r="B174" s="222" t="s">
        <v>639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558</v>
      </c>
      <c r="C178" s="276">
        <v>7789</v>
      </c>
    </row>
    <row r="179" spans="1:3" s="200" customFormat="1" ht="21.95" customHeight="1" x14ac:dyDescent="0.3">
      <c r="A179" s="212"/>
      <c r="B179" s="239" t="s">
        <v>557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546</v>
      </c>
      <c r="C182" s="276">
        <v>4750</v>
      </c>
    </row>
    <row r="183" spans="1:3" s="200" customFormat="1" ht="19.5" customHeight="1" x14ac:dyDescent="0.3">
      <c r="A183" s="212"/>
      <c r="B183" s="222" t="s">
        <v>545</v>
      </c>
      <c r="C183" s="276">
        <v>20000</v>
      </c>
    </row>
    <row r="184" spans="1:3" s="200" customFormat="1" x14ac:dyDescent="0.3">
      <c r="A184" s="212"/>
      <c r="B184" s="222" t="s">
        <v>544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571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572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573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505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497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612</v>
      </c>
      <c r="C238" s="276">
        <v>8881</v>
      </c>
    </row>
    <row r="239" spans="1:3" s="200" customFormat="1" ht="37.5" x14ac:dyDescent="0.3">
      <c r="A239" s="212"/>
      <c r="B239" s="222" t="s">
        <v>611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507</v>
      </c>
      <c r="C242" s="276">
        <v>5000</v>
      </c>
    </row>
    <row r="243" spans="1:3" s="200" customFormat="1" ht="22.5" customHeight="1" x14ac:dyDescent="0.3">
      <c r="A243" s="212"/>
      <c r="B243" s="242" t="s">
        <v>508</v>
      </c>
      <c r="C243" s="276">
        <v>2000</v>
      </c>
    </row>
    <row r="244" spans="1:3" s="200" customFormat="1" x14ac:dyDescent="0.3">
      <c r="A244" s="212"/>
      <c r="B244" s="222" t="s">
        <v>509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506</v>
      </c>
      <c r="C246" s="277"/>
    </row>
    <row r="247" spans="1:3" s="199" customFormat="1" ht="36" customHeight="1" x14ac:dyDescent="0.3">
      <c r="A247" s="214"/>
      <c r="B247" s="242" t="s">
        <v>496</v>
      </c>
      <c r="C247" s="276">
        <v>10000</v>
      </c>
    </row>
    <row r="248" spans="1:3" s="199" customFormat="1" ht="37.5" x14ac:dyDescent="0.3">
      <c r="A248" s="214"/>
      <c r="B248" s="242" t="s">
        <v>582</v>
      </c>
      <c r="C248" s="276">
        <v>5000</v>
      </c>
    </row>
    <row r="249" spans="1:3" s="199" customFormat="1" ht="37.5" x14ac:dyDescent="0.3">
      <c r="A249" s="214"/>
      <c r="B249" s="242" t="s">
        <v>583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486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22" t="s">
        <v>533</v>
      </c>
      <c r="B252" s="522"/>
      <c r="C252" s="522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534</v>
      </c>
      <c r="C254" s="276">
        <v>100</v>
      </c>
    </row>
    <row r="255" spans="1:3" s="199" customFormat="1" hidden="1" outlineLevel="1" x14ac:dyDescent="0.3">
      <c r="A255" s="212"/>
      <c r="B255" s="224" t="s">
        <v>535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536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511</v>
      </c>
      <c r="C268" s="276">
        <v>8900</v>
      </c>
    </row>
    <row r="269" spans="1:3" s="199" customFormat="1" hidden="1" outlineLevel="1" x14ac:dyDescent="0.3">
      <c r="A269" s="212"/>
      <c r="B269" s="224" t="s">
        <v>512</v>
      </c>
      <c r="C269" s="276">
        <v>500</v>
      </c>
    </row>
    <row r="270" spans="1:3" s="199" customFormat="1" hidden="1" outlineLevel="1" x14ac:dyDescent="0.3">
      <c r="A270" s="212"/>
      <c r="B270" s="224" t="s">
        <v>513</v>
      </c>
      <c r="C270" s="276">
        <v>600</v>
      </c>
    </row>
    <row r="271" spans="1:3" s="199" customFormat="1" hidden="1" outlineLevel="1" x14ac:dyDescent="0.3">
      <c r="A271" s="212"/>
      <c r="B271" s="224" t="s">
        <v>514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573</v>
      </c>
      <c r="C273" s="277"/>
    </row>
    <row r="274" spans="1:3" s="199" customFormat="1" ht="37.5" hidden="1" outlineLevel="1" x14ac:dyDescent="0.3">
      <c r="A274" s="215"/>
      <c r="B274" s="226" t="s">
        <v>515</v>
      </c>
      <c r="C274" s="281">
        <v>280</v>
      </c>
    </row>
    <row r="275" spans="1:3" s="199" customFormat="1" hidden="1" outlineLevel="1" x14ac:dyDescent="0.3">
      <c r="A275" s="212"/>
      <c r="B275" s="224" t="s">
        <v>516</v>
      </c>
      <c r="C275" s="276">
        <v>5400</v>
      </c>
    </row>
    <row r="276" spans="1:3" s="199" customFormat="1" ht="37.5" hidden="1" outlineLevel="1" x14ac:dyDescent="0.3">
      <c r="A276" s="212"/>
      <c r="B276" s="224" t="s">
        <v>517</v>
      </c>
      <c r="C276" s="276">
        <v>2700</v>
      </c>
    </row>
    <row r="277" spans="1:3" s="199" customFormat="1" hidden="1" outlineLevel="1" x14ac:dyDescent="0.3">
      <c r="A277" s="212"/>
      <c r="B277" s="224" t="s">
        <v>518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662</v>
      </c>
      <c r="C289" s="276">
        <v>1000</v>
      </c>
    </row>
    <row r="290" spans="1:3" s="199" customFormat="1" hidden="1" outlineLevel="1" x14ac:dyDescent="0.3">
      <c r="A290" s="213"/>
      <c r="B290" s="224" t="s">
        <v>663</v>
      </c>
      <c r="C290" s="276">
        <v>3000</v>
      </c>
    </row>
    <row r="291" spans="1:3" s="199" customFormat="1" hidden="1" outlineLevel="1" x14ac:dyDescent="0.3">
      <c r="A291" s="213"/>
      <c r="B291" s="224" t="s">
        <v>664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612</v>
      </c>
      <c r="C294" s="276">
        <v>8881</v>
      </c>
    </row>
    <row r="295" spans="1:3" s="199" customFormat="1" hidden="1" outlineLevel="1" x14ac:dyDescent="0.3">
      <c r="A295" s="212"/>
      <c r="B295" s="224" t="s">
        <v>665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18" t="s">
        <v>487</v>
      </c>
      <c r="B314" s="518"/>
      <c r="C314" s="518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633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572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470</v>
      </c>
      <c r="C411" s="318">
        <v>1200</v>
      </c>
    </row>
    <row r="412" spans="1:129" s="199" customFormat="1" x14ac:dyDescent="0.3">
      <c r="A412" s="212"/>
      <c r="B412" s="242" t="s">
        <v>471</v>
      </c>
      <c r="C412" s="318">
        <v>100</v>
      </c>
    </row>
    <row r="413" spans="1:129" s="199" customFormat="1" x14ac:dyDescent="0.3">
      <c r="A413" s="212"/>
      <c r="B413" s="242" t="s">
        <v>472</v>
      </c>
      <c r="C413" s="318">
        <v>4900</v>
      </c>
    </row>
    <row r="414" spans="1:129" s="199" customFormat="1" x14ac:dyDescent="0.3">
      <c r="A414" s="212"/>
      <c r="B414" s="242" t="s">
        <v>473</v>
      </c>
      <c r="C414" s="318">
        <v>1500</v>
      </c>
    </row>
    <row r="415" spans="1:129" s="199" customFormat="1" ht="39" customHeight="1" x14ac:dyDescent="0.3">
      <c r="A415" s="212"/>
      <c r="B415" s="242" t="s">
        <v>474</v>
      </c>
      <c r="C415" s="318">
        <v>1700</v>
      </c>
    </row>
    <row r="416" spans="1:129" s="199" customFormat="1" x14ac:dyDescent="0.3">
      <c r="A416" s="212"/>
      <c r="B416" s="242" t="s">
        <v>475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476</v>
      </c>
      <c r="C419" s="318">
        <v>10000</v>
      </c>
    </row>
    <row r="420" spans="1:3" s="200" customFormat="1" x14ac:dyDescent="0.3">
      <c r="A420" s="212"/>
      <c r="B420" s="242" t="s">
        <v>477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560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659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488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19" t="s">
        <v>389</v>
      </c>
      <c r="B451" s="519"/>
      <c r="C451" s="519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629</v>
      </c>
      <c r="C457" s="289">
        <v>700</v>
      </c>
    </row>
    <row r="458" spans="1:3" s="200" customFormat="1" hidden="1" outlineLevel="1" x14ac:dyDescent="0.3">
      <c r="A458" s="215"/>
      <c r="B458" s="227" t="s">
        <v>630</v>
      </c>
      <c r="C458" s="289">
        <v>700</v>
      </c>
    </row>
    <row r="459" spans="1:3" s="200" customFormat="1" hidden="1" outlineLevel="1" x14ac:dyDescent="0.3">
      <c r="A459" s="215"/>
      <c r="B459" s="227" t="s">
        <v>631</v>
      </c>
      <c r="C459" s="289">
        <v>4000</v>
      </c>
    </row>
    <row r="460" spans="1:3" s="200" customFormat="1" ht="37.5" hidden="1" outlineLevel="1" x14ac:dyDescent="0.3">
      <c r="A460" s="215"/>
      <c r="B460" s="227" t="s">
        <v>632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633</v>
      </c>
      <c r="C462" s="288"/>
    </row>
    <row r="463" spans="1:3" s="200" customFormat="1" ht="37.5" hidden="1" outlineLevel="1" x14ac:dyDescent="0.3">
      <c r="A463" s="215"/>
      <c r="B463" s="227" t="s">
        <v>462</v>
      </c>
      <c r="C463" s="289">
        <v>500</v>
      </c>
    </row>
    <row r="464" spans="1:3" s="200" customFormat="1" ht="37.5" hidden="1" outlineLevel="1" x14ac:dyDescent="0.3">
      <c r="A464" s="215"/>
      <c r="B464" s="227" t="s">
        <v>616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617</v>
      </c>
      <c r="C467" s="286">
        <v>1500</v>
      </c>
    </row>
    <row r="468" spans="1:3" s="200" customFormat="1" hidden="1" outlineLevel="1" x14ac:dyDescent="0.3">
      <c r="A468" s="214"/>
      <c r="B468" s="227" t="s">
        <v>618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498</v>
      </c>
      <c r="C470" s="286">
        <v>16000</v>
      </c>
    </row>
    <row r="471" spans="1:3" s="200" customFormat="1" ht="37.5" hidden="1" outlineLevel="1" x14ac:dyDescent="0.3">
      <c r="A471" s="214"/>
      <c r="B471" s="227" t="s">
        <v>499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500</v>
      </c>
      <c r="C474" s="286">
        <v>16000</v>
      </c>
    </row>
    <row r="475" spans="1:3" s="200" customFormat="1" ht="37.5" hidden="1" outlineLevel="1" x14ac:dyDescent="0.3">
      <c r="A475" s="212"/>
      <c r="B475" s="227" t="s">
        <v>501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571</v>
      </c>
      <c r="C477" s="285"/>
    </row>
    <row r="478" spans="1:3" s="200" customFormat="1" ht="37.5" hidden="1" outlineLevel="1" x14ac:dyDescent="0.3">
      <c r="A478" s="214"/>
      <c r="B478" s="227" t="s">
        <v>502</v>
      </c>
      <c r="C478" s="286">
        <v>1500</v>
      </c>
    </row>
    <row r="479" spans="1:3" s="200" customFormat="1" ht="37.5" hidden="1" outlineLevel="1" x14ac:dyDescent="0.3">
      <c r="A479" s="214"/>
      <c r="B479" s="227" t="s">
        <v>503</v>
      </c>
      <c r="C479" s="286">
        <v>19000</v>
      </c>
    </row>
    <row r="480" spans="1:3" s="200" customFormat="1" ht="37.5" hidden="1" outlineLevel="1" x14ac:dyDescent="0.3">
      <c r="A480" s="214"/>
      <c r="B480" s="227" t="s">
        <v>504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572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573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505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506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20" t="s">
        <v>478</v>
      </c>
      <c r="B528" s="520"/>
      <c r="C528" s="520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479</v>
      </c>
      <c r="C530" s="276">
        <v>10900</v>
      </c>
    </row>
    <row r="531" spans="1:3" s="200" customFormat="1" hidden="1" outlineLevel="1" x14ac:dyDescent="0.3">
      <c r="A531" s="212"/>
      <c r="B531" s="224" t="s">
        <v>480</v>
      </c>
      <c r="C531" s="276">
        <v>500</v>
      </c>
    </row>
    <row r="532" spans="1:3" s="200" customFormat="1" hidden="1" outlineLevel="1" x14ac:dyDescent="0.3">
      <c r="A532" s="214"/>
      <c r="B532" s="225" t="s">
        <v>481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506</v>
      </c>
      <c r="C533" s="277"/>
    </row>
    <row r="534" spans="1:3" s="200" customFormat="1" ht="37.5" hidden="1" outlineLevel="1" x14ac:dyDescent="0.3">
      <c r="A534" s="214"/>
      <c r="B534" s="224" t="s">
        <v>482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483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490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595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2015-2017гг'!#REF!</f>
        <v>#REF!</v>
      </c>
    </row>
    <row r="5" spans="1:3" ht="18" hidden="1" customHeight="1" outlineLevel="1" x14ac:dyDescent="0.2">
      <c r="B5" s="130" t="s">
        <v>106</v>
      </c>
      <c r="C5" s="141" t="e">
        <f>'АИП 2015-2017гг'!#REF!</f>
        <v>#REF!</v>
      </c>
    </row>
    <row r="6" spans="1:3" ht="39" hidden="1" customHeight="1" outlineLevel="1" x14ac:dyDescent="0.2">
      <c r="B6" s="130" t="s">
        <v>597</v>
      </c>
      <c r="C6" s="141" t="e">
        <f>'АИП 2015-2017гг'!#REF!</f>
        <v>#REF!</v>
      </c>
    </row>
    <row r="7" spans="1:3" ht="54" hidden="1" customHeight="1" outlineLevel="1" x14ac:dyDescent="0.2">
      <c r="B7" s="130" t="s">
        <v>622</v>
      </c>
      <c r="C7" s="141" t="e">
        <f>'АИП 2015-2017гг'!#REF!</f>
        <v>#REF!</v>
      </c>
    </row>
    <row r="8" spans="1:3" ht="55.5" hidden="1" customHeight="1" outlineLevel="1" x14ac:dyDescent="0.2">
      <c r="B8" s="130" t="s">
        <v>621</v>
      </c>
      <c r="C8" s="141" t="e">
        <f>'АИП 2015-2017гг'!#REF!</f>
        <v>#REF!</v>
      </c>
    </row>
    <row r="9" spans="1:3" ht="75.95" hidden="1" customHeight="1" outlineLevel="1" x14ac:dyDescent="0.2">
      <c r="B9" s="130" t="s">
        <v>620</v>
      </c>
      <c r="C9" s="141" t="e">
        <f>'АИП 2015-2017гг'!#REF!</f>
        <v>#REF!</v>
      </c>
    </row>
    <row r="10" spans="1:3" ht="39" hidden="1" customHeight="1" outlineLevel="1" x14ac:dyDescent="0.2">
      <c r="B10" s="131" t="s">
        <v>598</v>
      </c>
      <c r="C10" s="141" t="e">
        <f>'АИП 2015-2017гг'!#REF!</f>
        <v>#REF!</v>
      </c>
    </row>
    <row r="11" spans="1:3" ht="55.5" hidden="1" customHeight="1" outlineLevel="1" x14ac:dyDescent="0.2">
      <c r="B11" s="130" t="s">
        <v>599</v>
      </c>
      <c r="C11" s="141" t="e">
        <f>'АИП 2015-2017гг'!#REF!</f>
        <v>#REF!</v>
      </c>
    </row>
    <row r="12" spans="1:3" ht="39" hidden="1" customHeight="1" outlineLevel="1" x14ac:dyDescent="0.2">
      <c r="B12" s="130" t="s">
        <v>600</v>
      </c>
      <c r="C12" s="141" t="e">
        <f>'АИП 2015-2017гг'!#REF!</f>
        <v>#REF!</v>
      </c>
    </row>
    <row r="13" spans="1:3" ht="39" hidden="1" customHeight="1" outlineLevel="1" x14ac:dyDescent="0.2">
      <c r="B13" s="130" t="s">
        <v>619</v>
      </c>
      <c r="C13" s="141" t="e">
        <f>'АИП 2015-2017гг'!#REF!</f>
        <v>#REF!</v>
      </c>
    </row>
    <row r="14" spans="1:3" ht="39" hidden="1" customHeight="1" outlineLevel="1" x14ac:dyDescent="0.2">
      <c r="B14" s="130" t="s">
        <v>623</v>
      </c>
      <c r="C14" s="141" t="e">
        <f>'АИП 2015-2017гг'!#REF!</f>
        <v>#REF!</v>
      </c>
    </row>
    <row r="15" spans="1:3" ht="39" hidden="1" customHeight="1" outlineLevel="1" x14ac:dyDescent="0.2">
      <c r="B15" s="130" t="s">
        <v>135</v>
      </c>
      <c r="C15" s="141" t="e">
        <f>'АИП 2015-2017гг'!#REF!</f>
        <v>#REF!</v>
      </c>
    </row>
    <row r="16" spans="1:3" ht="39" hidden="1" customHeight="1" outlineLevel="1" x14ac:dyDescent="0.2">
      <c r="B16" s="130" t="s">
        <v>136</v>
      </c>
      <c r="C16" s="141" t="e">
        <f>'АИП 2015-2017гг'!#REF!</f>
        <v>#REF!</v>
      </c>
    </row>
    <row r="17" spans="1:3" ht="39" hidden="1" customHeight="1" outlineLevel="1" x14ac:dyDescent="0.2">
      <c r="B17" s="130" t="s">
        <v>406</v>
      </c>
      <c r="C17" s="141" t="e">
        <f>'АИП 2015-2017гг'!#REF!</f>
        <v>#REF!</v>
      </c>
    </row>
    <row r="18" spans="1:3" ht="39" hidden="1" customHeight="1" outlineLevel="1" x14ac:dyDescent="0.2">
      <c r="B18" s="131" t="s">
        <v>439</v>
      </c>
      <c r="C18" s="141" t="e">
        <f>'АИП 2015-2017гг'!#REF!</f>
        <v>#REF!</v>
      </c>
    </row>
    <row r="19" spans="1:3" ht="39" hidden="1" customHeight="1" outlineLevel="1" x14ac:dyDescent="0.2">
      <c r="B19" s="132" t="s">
        <v>202</v>
      </c>
      <c r="C19" s="141" t="e">
        <f>'АИП 2015-2017гг'!#REF!</f>
        <v>#REF!</v>
      </c>
    </row>
    <row r="20" spans="1:3" ht="39" hidden="1" customHeight="1" outlineLevel="1" x14ac:dyDescent="0.2">
      <c r="B20" s="130" t="s">
        <v>431</v>
      </c>
      <c r="C20" s="141" t="e">
        <f>'АИП 2015-2017гг'!#REF!</f>
        <v>#REF!</v>
      </c>
    </row>
    <row r="21" spans="1:3" ht="54" hidden="1" customHeight="1" outlineLevel="1" x14ac:dyDescent="0.2">
      <c r="B21" s="131" t="s">
        <v>432</v>
      </c>
      <c r="C21" s="141" t="e">
        <f>'АИП 2015-2017гг'!#REF!</f>
        <v>#REF!</v>
      </c>
    </row>
    <row r="22" spans="1:3" ht="55.5" hidden="1" customHeight="1" outlineLevel="1" x14ac:dyDescent="0.2">
      <c r="B22" s="130" t="s">
        <v>433</v>
      </c>
      <c r="C22" s="141" t="e">
        <f>'АИП 2015-2017гг'!#REF!</f>
        <v>#REF!</v>
      </c>
    </row>
    <row r="23" spans="1:3" ht="39" hidden="1" customHeight="1" outlineLevel="1" x14ac:dyDescent="0.2">
      <c r="B23" s="130" t="s">
        <v>434</v>
      </c>
      <c r="C23" s="141" t="e">
        <f>'АИП 2015-2017гг'!#REF!</f>
        <v>#REF!</v>
      </c>
    </row>
    <row r="24" spans="1:3" ht="39" hidden="1" customHeight="1" outlineLevel="1" x14ac:dyDescent="0.2">
      <c r="B24" s="130" t="s">
        <v>435</v>
      </c>
      <c r="C24" s="141" t="e">
        <f>'АИП 2015-2017гг'!#REF!</f>
        <v>#REF!</v>
      </c>
    </row>
    <row r="25" spans="1:3" ht="39" hidden="1" customHeight="1" outlineLevel="1" x14ac:dyDescent="0.2">
      <c r="B25" s="130" t="s">
        <v>436</v>
      </c>
      <c r="C25" s="141" t="e">
        <f>'АИП 2015-2017гг'!#REF!</f>
        <v>#REF!</v>
      </c>
    </row>
    <row r="26" spans="1:3" ht="39" hidden="1" customHeight="1" outlineLevel="1" x14ac:dyDescent="0.2">
      <c r="B26" s="130" t="s">
        <v>437</v>
      </c>
      <c r="C26" s="141" t="e">
        <f>'АИП 2015-2017гг'!#REF!</f>
        <v>#REF!</v>
      </c>
    </row>
    <row r="27" spans="1:3" ht="39" hidden="1" customHeight="1" outlineLevel="1" x14ac:dyDescent="0.2">
      <c r="B27" s="130" t="s">
        <v>438</v>
      </c>
      <c r="C27" s="141" t="e">
        <f>'АИП 2015-2017гг'!#REF!</f>
        <v>#REF!</v>
      </c>
    </row>
    <row r="28" spans="1:3" ht="60" hidden="1" customHeight="1" outlineLevel="1" x14ac:dyDescent="0.2">
      <c r="B28" s="130" t="s">
        <v>153</v>
      </c>
      <c r="C28" s="141" t="e">
        <f>'АИП 2015-2017гг'!#REF!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2015-2017гг'!#REF!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596</v>
      </c>
      <c r="C50" s="118" t="e">
        <f>SUM(C51:C56)</f>
        <v>#REF!</v>
      </c>
    </row>
    <row r="51" spans="1:3" ht="56.25" customHeight="1" x14ac:dyDescent="0.2">
      <c r="B51" s="121" t="e">
        <f>'АИП 2015-2017гг'!#REF!</f>
        <v>#REF!</v>
      </c>
      <c r="C51" s="121" t="e">
        <f>'АИП 2015-2017гг'!#REF!</f>
        <v>#REF!</v>
      </c>
    </row>
    <row r="52" spans="1:3" ht="36.75" customHeight="1" x14ac:dyDescent="0.2">
      <c r="B52" s="121" t="e">
        <f>'АИП 2015-2017гг'!#REF!</f>
        <v>#REF!</v>
      </c>
      <c r="C52" s="121" t="e">
        <f>'АИП 2015-2017гг'!#REF!</f>
        <v>#REF!</v>
      </c>
    </row>
    <row r="53" spans="1:3" x14ac:dyDescent="0.2">
      <c r="B53" s="121" t="e">
        <f>'АИП 2015-2017гг'!#REF!</f>
        <v>#REF!</v>
      </c>
      <c r="C53" s="121" t="e">
        <f>'АИП 2015-2017гг'!#REF!</f>
        <v>#REF!</v>
      </c>
    </row>
    <row r="54" spans="1:3" x14ac:dyDescent="0.2">
      <c r="B54" s="121" t="e">
        <f>'АИП 2015-2017гг'!#REF!</f>
        <v>#REF!</v>
      </c>
      <c r="C54" s="121" t="e">
        <f>'АИП 2015-2017гг'!#REF!</f>
        <v>#REF!</v>
      </c>
    </row>
    <row r="55" spans="1:3" ht="53.25" customHeight="1" x14ac:dyDescent="0.2">
      <c r="B55" s="121" t="e">
        <f>'АИП 2015-2017гг'!#REF!</f>
        <v>#REF!</v>
      </c>
      <c r="C55" s="121" t="e">
        <f>'АИП 2015-2017гг'!#REF!</f>
        <v>#REF!</v>
      </c>
    </row>
    <row r="56" spans="1:3" ht="41.25" customHeight="1" x14ac:dyDescent="0.2">
      <c r="B56" s="121" t="e">
        <f>'АИП 2015-2017гг'!#REF!</f>
        <v>#REF!</v>
      </c>
      <c r="C56" s="121" t="e">
        <f>'АИП 2015-2017гг'!#REF!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'АИП 2015-2017гг'!#REF!</f>
        <v>#REF!</v>
      </c>
      <c r="C58" s="121" t="e">
        <f>'АИП 2015-2017гг'!#REF!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559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2015-2017гг'!#REF!</f>
        <v>#REF!</v>
      </c>
      <c r="C78" s="121" t="e">
        <f>'АИП 2015-2017гг'!#REF!</f>
        <v>#REF!</v>
      </c>
    </row>
    <row r="79" spans="1:3" ht="72" customHeight="1" x14ac:dyDescent="0.2">
      <c r="B79" s="121" t="e">
        <f>'АИП 2015-2017гг'!#REF!</f>
        <v>#REF!</v>
      </c>
      <c r="C79" s="121" t="e">
        <f>'АИП 2015-2017гг'!#REF!</f>
        <v>#REF!</v>
      </c>
    </row>
    <row r="80" spans="1:3" ht="54" customHeight="1" x14ac:dyDescent="0.2">
      <c r="B80" s="121" t="e">
        <f>'АИП 2015-2017гг'!#REF!</f>
        <v>#REF!</v>
      </c>
      <c r="C80" s="121" t="e">
        <f>'АИП 2015-2017гг'!#REF!</f>
        <v>#REF!</v>
      </c>
    </row>
    <row r="81" spans="2:3" ht="55.5" customHeight="1" x14ac:dyDescent="0.2">
      <c r="B81" s="121" t="e">
        <f>'АИП 2015-2017гг'!#REF!</f>
        <v>#REF!</v>
      </c>
      <c r="C81" s="121" t="e">
        <f>'АИП 2015-2017гг'!#REF!</f>
        <v>#REF!</v>
      </c>
    </row>
    <row r="82" spans="2:3" ht="36.75" customHeight="1" x14ac:dyDescent="0.2">
      <c r="B82" s="121" t="e">
        <f>'АИП 2015-2017гг'!#REF!</f>
        <v>#REF!</v>
      </c>
      <c r="C82" s="121" t="e">
        <f>'АИП 2015-2017гг'!#REF!</f>
        <v>#REF!</v>
      </c>
    </row>
    <row r="83" spans="2:3" ht="36.75" customHeight="1" x14ac:dyDescent="0.2">
      <c r="B83" s="121" t="e">
        <f>'АИП 2015-2017гг'!#REF!</f>
        <v>#REF!</v>
      </c>
      <c r="C83" s="121" t="e">
        <f>'АИП 2015-2017гг'!#REF!</f>
        <v>#REF!</v>
      </c>
    </row>
    <row r="84" spans="2:3" ht="36.75" customHeight="1" x14ac:dyDescent="0.2">
      <c r="B84" s="121" t="e">
        <f>'АИП 2015-2017гг'!#REF!</f>
        <v>#REF!</v>
      </c>
      <c r="C84" s="121" t="e">
        <f>'АИП 2015-2017гг'!#REF!</f>
        <v>#REF!</v>
      </c>
    </row>
    <row r="85" spans="2:3" ht="93" customHeight="1" x14ac:dyDescent="0.2">
      <c r="B85" s="121" t="e">
        <f>'АИП 2015-2017гг'!#REF!</f>
        <v>#REF!</v>
      </c>
      <c r="C85" s="121" t="e">
        <f>'АИП 2015-2017гг'!#REF!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2015-2017гг</vt:lpstr>
      <vt:lpstr>ПРИЛ2</vt:lpstr>
      <vt:lpstr>ПРИЛ1</vt:lpstr>
      <vt:lpstr>Л</vt:lpstr>
      <vt:lpstr>'АИП 2015-2017гг'!Заголовки_для_печати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2015-2017гг'!Область_печати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2014-10-29T13:40:43Z</cp:lastPrinted>
  <dcterms:created xsi:type="dcterms:W3CDTF">2002-08-12T10:42:45Z</dcterms:created>
  <dcterms:modified xsi:type="dcterms:W3CDTF">2014-10-29T13:43:44Z</dcterms:modified>
</cp:coreProperties>
</file>