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85" yWindow="435" windowWidth="18540" windowHeight="1230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Лист2!$A$1:$Z$40</definedName>
  </definedNames>
  <calcPr calcId="145621"/>
</workbook>
</file>

<file path=xl/calcChain.xml><?xml version="1.0" encoding="utf-8"?>
<calcChain xmlns="http://schemas.openxmlformats.org/spreadsheetml/2006/main">
  <c r="X38" i="2" l="1"/>
  <c r="X39" i="2"/>
  <c r="N39" i="2"/>
  <c r="N38" i="2"/>
  <c r="M39" i="2" l="1"/>
  <c r="M38" i="2"/>
  <c r="Y39" i="2" l="1"/>
  <c r="Y37" i="2" s="1"/>
  <c r="Y38" i="2"/>
  <c r="Y32" i="2"/>
  <c r="Y29" i="2"/>
  <c r="Y28" i="2"/>
  <c r="Y26" i="2"/>
  <c r="Y24" i="2"/>
  <c r="Y22" i="2"/>
  <c r="Y21" i="2"/>
  <c r="Y19" i="2"/>
  <c r="Y17" i="2"/>
  <c r="Y14" i="2"/>
  <c r="Y11" i="2" s="1"/>
  <c r="Y12" i="2"/>
  <c r="N32" i="2"/>
  <c r="N28" i="2" s="1"/>
  <c r="N29" i="2"/>
  <c r="N26" i="2"/>
  <c r="N24" i="2"/>
  <c r="N21" i="2" s="1"/>
  <c r="N22" i="2"/>
  <c r="N19" i="2"/>
  <c r="N17" i="2"/>
  <c r="N14" i="2"/>
  <c r="N12" i="2"/>
  <c r="Y16" i="2" l="1"/>
  <c r="Y40" i="2"/>
  <c r="N16" i="2"/>
  <c r="N11" i="2"/>
  <c r="N37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11" i="2"/>
  <c r="N40" i="2" l="1"/>
  <c r="O40" i="2" s="1"/>
  <c r="O12" i="2"/>
  <c r="O13" i="2"/>
  <c r="O14" i="2"/>
  <c r="O15" i="2"/>
  <c r="O16" i="2"/>
  <c r="O17" i="2"/>
  <c r="O18" i="2"/>
  <c r="O38" i="2" s="1"/>
  <c r="O19" i="2"/>
  <c r="O20" i="2"/>
  <c r="O39" i="2" s="1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11" i="2"/>
  <c r="W19" i="2" l="1"/>
  <c r="W39" i="2"/>
  <c r="W38" i="2"/>
  <c r="W32" i="2"/>
  <c r="W28" i="2" s="1"/>
  <c r="W24" i="2"/>
  <c r="W21" i="2" s="1"/>
  <c r="W17" i="2"/>
  <c r="W14" i="2"/>
  <c r="W12" i="2"/>
  <c r="W11" i="2" s="1"/>
  <c r="W40" i="2" s="1"/>
  <c r="L37" i="2"/>
  <c r="L32" i="2"/>
  <c r="L28" i="2"/>
  <c r="L24" i="2"/>
  <c r="L21" i="2"/>
  <c r="L19" i="2"/>
  <c r="L17" i="2"/>
  <c r="L16" i="2" s="1"/>
  <c r="L14" i="2"/>
  <c r="L12" i="2"/>
  <c r="L11" i="2" s="1"/>
  <c r="W37" i="2"/>
  <c r="W16" i="2"/>
  <c r="X23" i="2"/>
  <c r="X25" i="2"/>
  <c r="X27" i="2"/>
  <c r="X30" i="2"/>
  <c r="X31" i="2"/>
  <c r="X33" i="2"/>
  <c r="X34" i="2"/>
  <c r="X35" i="2"/>
  <c r="M23" i="2"/>
  <c r="M27" i="2"/>
  <c r="M29" i="2"/>
  <c r="M30" i="2"/>
  <c r="M31" i="2"/>
  <c r="M33" i="2"/>
  <c r="M34" i="2"/>
  <c r="M35" i="2"/>
  <c r="U39" i="2"/>
  <c r="U37" i="2" s="1"/>
  <c r="U38" i="2"/>
  <c r="U32" i="2"/>
  <c r="U28" i="2" s="1"/>
  <c r="V29" i="2"/>
  <c r="X29" i="2" s="1"/>
  <c r="V26" i="2"/>
  <c r="X26" i="2" s="1"/>
  <c r="U24" i="2"/>
  <c r="U21" i="2" s="1"/>
  <c r="V22" i="2"/>
  <c r="V21" i="2" s="1"/>
  <c r="X21" i="2" s="1"/>
  <c r="U19" i="2"/>
  <c r="U17" i="2"/>
  <c r="U16" i="2"/>
  <c r="U14" i="2"/>
  <c r="U11" i="2" s="1"/>
  <c r="U40" i="2" s="1"/>
  <c r="U12" i="2"/>
  <c r="P13" i="2"/>
  <c r="J37" i="2"/>
  <c r="J32" i="2"/>
  <c r="J28" i="2"/>
  <c r="K29" i="2"/>
  <c r="K26" i="2"/>
  <c r="M26" i="2" s="1"/>
  <c r="J24" i="2"/>
  <c r="J21" i="2"/>
  <c r="K22" i="2"/>
  <c r="M22" i="2" s="1"/>
  <c r="J19" i="2"/>
  <c r="J16" i="2" s="1"/>
  <c r="J17" i="2"/>
  <c r="J14" i="2"/>
  <c r="J12" i="2"/>
  <c r="S39" i="2"/>
  <c r="S37" i="2" s="1"/>
  <c r="S38" i="2"/>
  <c r="S32" i="2"/>
  <c r="S28" i="2"/>
  <c r="T29" i="2"/>
  <c r="T26" i="2"/>
  <c r="S24" i="2"/>
  <c r="S21" i="2"/>
  <c r="T22" i="2"/>
  <c r="S19" i="2"/>
  <c r="S17" i="2"/>
  <c r="S14" i="2"/>
  <c r="S12" i="2"/>
  <c r="S11" i="2" s="1"/>
  <c r="S40" i="2" s="1"/>
  <c r="S16" i="2"/>
  <c r="Q12" i="2"/>
  <c r="Q11" i="2" s="1"/>
  <c r="Q40" i="2" s="1"/>
  <c r="Q14" i="2"/>
  <c r="Q17" i="2"/>
  <c r="Q19" i="2"/>
  <c r="Q16" i="2"/>
  <c r="Q24" i="2"/>
  <c r="Q21" i="2"/>
  <c r="Q39" i="2"/>
  <c r="Q37" i="2" s="1"/>
  <c r="Q38" i="2"/>
  <c r="Q32" i="2"/>
  <c r="Q28" i="2"/>
  <c r="H12" i="2"/>
  <c r="H11" i="2" s="1"/>
  <c r="H40" i="2" s="1"/>
  <c r="H14" i="2"/>
  <c r="H17" i="2"/>
  <c r="H19" i="2"/>
  <c r="H16" i="2" s="1"/>
  <c r="H24" i="2"/>
  <c r="H21" i="2"/>
  <c r="H32" i="2"/>
  <c r="H28" i="2"/>
  <c r="H39" i="2"/>
  <c r="H38" i="2"/>
  <c r="R29" i="2"/>
  <c r="R26" i="2"/>
  <c r="R22" i="2"/>
  <c r="I29" i="2"/>
  <c r="I26" i="2"/>
  <c r="I22" i="2"/>
  <c r="I21" i="2" s="1"/>
  <c r="G12" i="2"/>
  <c r="G11" i="2" s="1"/>
  <c r="R13" i="2"/>
  <c r="G14" i="2"/>
  <c r="P15" i="2"/>
  <c r="R15" i="2" s="1"/>
  <c r="G17" i="2"/>
  <c r="P18" i="2"/>
  <c r="P17" i="2" s="1"/>
  <c r="P16" i="2" s="1"/>
  <c r="G19" i="2"/>
  <c r="P20" i="2"/>
  <c r="R20" i="2" s="1"/>
  <c r="G24" i="2"/>
  <c r="G21" i="2" s="1"/>
  <c r="P25" i="2"/>
  <c r="P24" i="2" s="1"/>
  <c r="P21" i="2" s="1"/>
  <c r="G32" i="2"/>
  <c r="G28" i="2"/>
  <c r="P36" i="2"/>
  <c r="R36" i="2"/>
  <c r="R32" i="2" s="1"/>
  <c r="R28" i="2" s="1"/>
  <c r="G37" i="2"/>
  <c r="D37" i="2"/>
  <c r="E36" i="2"/>
  <c r="I36" i="2"/>
  <c r="I32" i="2" s="1"/>
  <c r="I28" i="2" s="1"/>
  <c r="D32" i="2"/>
  <c r="D28" i="2"/>
  <c r="E25" i="2"/>
  <c r="I25" i="2"/>
  <c r="D24" i="2"/>
  <c r="D21" i="2"/>
  <c r="E20" i="2"/>
  <c r="E19" i="2"/>
  <c r="I20" i="2"/>
  <c r="K20" i="2" s="1"/>
  <c r="D19" i="2"/>
  <c r="E18" i="2"/>
  <c r="I18" i="2" s="1"/>
  <c r="D17" i="2"/>
  <c r="D16" i="2" s="1"/>
  <c r="E15" i="2"/>
  <c r="I15" i="2" s="1"/>
  <c r="D14" i="2"/>
  <c r="E13" i="2"/>
  <c r="I13" i="2" s="1"/>
  <c r="D12" i="2"/>
  <c r="D11" i="2" s="1"/>
  <c r="D40" i="2" s="1"/>
  <c r="P29" i="2"/>
  <c r="P26" i="2"/>
  <c r="P22" i="2"/>
  <c r="E29" i="2"/>
  <c r="E26" i="2"/>
  <c r="E22" i="2"/>
  <c r="E21" i="2" s="1"/>
  <c r="E38" i="2"/>
  <c r="E24" i="2"/>
  <c r="P12" i="2"/>
  <c r="E12" i="2"/>
  <c r="F38" i="2"/>
  <c r="F37" i="2" s="1"/>
  <c r="F39" i="2"/>
  <c r="C39" i="2"/>
  <c r="C38" i="2"/>
  <c r="C37" i="2" s="1"/>
  <c r="C17" i="2"/>
  <c r="C12" i="2"/>
  <c r="C29" i="2"/>
  <c r="F32" i="2"/>
  <c r="F28" i="2" s="1"/>
  <c r="C32" i="2"/>
  <c r="C28" i="2" s="1"/>
  <c r="F29" i="2"/>
  <c r="F26" i="2"/>
  <c r="C26" i="2"/>
  <c r="F24" i="2"/>
  <c r="C24" i="2"/>
  <c r="F22" i="2"/>
  <c r="F21" i="2" s="1"/>
  <c r="C22" i="2"/>
  <c r="C21" i="2"/>
  <c r="F19" i="2"/>
  <c r="F16" i="2"/>
  <c r="C19" i="2"/>
  <c r="C16" i="2"/>
  <c r="F17" i="2"/>
  <c r="F14" i="2"/>
  <c r="C14" i="2"/>
  <c r="C11" i="2" s="1"/>
  <c r="F12" i="2"/>
  <c r="F11" i="2" s="1"/>
  <c r="F40" i="2" s="1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R12" i="2"/>
  <c r="T13" i="2"/>
  <c r="V13" i="2"/>
  <c r="I24" i="2"/>
  <c r="K25" i="2"/>
  <c r="M25" i="2" s="1"/>
  <c r="E14" i="2"/>
  <c r="E11" i="2"/>
  <c r="G16" i="2"/>
  <c r="H37" i="2"/>
  <c r="E39" i="2"/>
  <c r="E37" i="2"/>
  <c r="K36" i="2"/>
  <c r="M36" i="2" s="1"/>
  <c r="E17" i="2"/>
  <c r="E16" i="2" s="1"/>
  <c r="E32" i="2"/>
  <c r="E28" i="2" s="1"/>
  <c r="V12" i="2"/>
  <c r="X12" i="2" s="1"/>
  <c r="T36" i="2"/>
  <c r="V36" i="2" s="1"/>
  <c r="T12" i="2"/>
  <c r="P32" i="2"/>
  <c r="P28" i="2" s="1"/>
  <c r="R25" i="2"/>
  <c r="P19" i="2"/>
  <c r="P39" i="2"/>
  <c r="R24" i="2"/>
  <c r="R21" i="2"/>
  <c r="T25" i="2"/>
  <c r="T24" i="2"/>
  <c r="T21" i="2"/>
  <c r="V25" i="2"/>
  <c r="V24" i="2"/>
  <c r="X24" i="2" s="1"/>
  <c r="J11" i="2" l="1"/>
  <c r="J40" i="2" s="1"/>
  <c r="G40" i="2"/>
  <c r="I38" i="2"/>
  <c r="K13" i="2"/>
  <c r="I12" i="2"/>
  <c r="I17" i="2"/>
  <c r="K18" i="2"/>
  <c r="E40" i="2"/>
  <c r="C40" i="2"/>
  <c r="T20" i="2"/>
  <c r="R19" i="2"/>
  <c r="T15" i="2"/>
  <c r="R14" i="2"/>
  <c r="R11" i="2" s="1"/>
  <c r="R39" i="2"/>
  <c r="X36" i="2"/>
  <c r="V32" i="2"/>
  <c r="I39" i="2"/>
  <c r="I37" i="2" s="1"/>
  <c r="I14" i="2"/>
  <c r="K15" i="2"/>
  <c r="M20" i="2"/>
  <c r="K19" i="2"/>
  <c r="M19" i="2" s="1"/>
  <c r="L40" i="2"/>
  <c r="T32" i="2"/>
  <c r="T28" i="2" s="1"/>
  <c r="P38" i="2"/>
  <c r="P37" i="2" s="1"/>
  <c r="K32" i="2"/>
  <c r="K24" i="2"/>
  <c r="I19" i="2"/>
  <c r="P14" i="2"/>
  <c r="P11" i="2" s="1"/>
  <c r="P40" i="2" s="1"/>
  <c r="X22" i="2"/>
  <c r="X13" i="2"/>
  <c r="R18" i="2"/>
  <c r="K21" i="2" l="1"/>
  <c r="M21" i="2" s="1"/>
  <c r="M24" i="2"/>
  <c r="T14" i="2"/>
  <c r="T11" i="2" s="1"/>
  <c r="V15" i="2"/>
  <c r="T39" i="2"/>
  <c r="K28" i="2"/>
  <c r="M28" i="2" s="1"/>
  <c r="M32" i="2"/>
  <c r="K12" i="2"/>
  <c r="K38" i="2"/>
  <c r="M13" i="2"/>
  <c r="R37" i="2"/>
  <c r="R40" i="2" s="1"/>
  <c r="T19" i="2"/>
  <c r="V20" i="2"/>
  <c r="M18" i="2"/>
  <c r="K17" i="2"/>
  <c r="I11" i="2"/>
  <c r="R17" i="2"/>
  <c r="R16" i="2" s="1"/>
  <c r="R38" i="2"/>
  <c r="T18" i="2"/>
  <c r="M15" i="2"/>
  <c r="K39" i="2"/>
  <c r="K14" i="2"/>
  <c r="M14" i="2" s="1"/>
  <c r="X32" i="2"/>
  <c r="V28" i="2"/>
  <c r="X28" i="2" s="1"/>
  <c r="I16" i="2"/>
  <c r="T17" i="2" l="1"/>
  <c r="T16" i="2" s="1"/>
  <c r="T38" i="2"/>
  <c r="V18" i="2"/>
  <c r="I40" i="2"/>
  <c r="M12" i="2"/>
  <c r="K11" i="2"/>
  <c r="X15" i="2"/>
  <c r="V14" i="2"/>
  <c r="V39" i="2"/>
  <c r="T40" i="2"/>
  <c r="M17" i="2"/>
  <c r="K16" i="2"/>
  <c r="M16" i="2" s="1"/>
  <c r="K37" i="2"/>
  <c r="M37" i="2" s="1"/>
  <c r="X20" i="2"/>
  <c r="V19" i="2"/>
  <c r="X19" i="2" s="1"/>
  <c r="T37" i="2"/>
  <c r="V17" i="2" l="1"/>
  <c r="X18" i="2"/>
  <c r="V38" i="2"/>
  <c r="K40" i="2"/>
  <c r="M40" i="2" s="1"/>
  <c r="M11" i="2"/>
  <c r="X14" i="2"/>
  <c r="V11" i="2"/>
  <c r="X11" i="2" l="1"/>
  <c r="V37" i="2"/>
  <c r="X37" i="2" s="1"/>
  <c r="V16" i="2"/>
  <c r="X16" i="2" s="1"/>
  <c r="X17" i="2"/>
  <c r="V40" i="2" l="1"/>
  <c r="X40" i="2" s="1"/>
</calcChain>
</file>

<file path=xl/sharedStrings.xml><?xml version="1.0" encoding="utf-8"?>
<sst xmlns="http://schemas.openxmlformats.org/spreadsheetml/2006/main" count="184" uniqueCount="143">
  <si>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</si>
  <si>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</si>
  <si>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</si>
  <si>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</si>
  <si>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</si>
  <si>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</si>
  <si>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</si>
  <si>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</si>
  <si>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</si>
  <si>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</si>
  <si>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</si>
  <si>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</si>
  <si>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</si>
  <si>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</si>
  <si>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</si>
  <si>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</si>
  <si>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</si>
  <si>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</si>
  <si>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</si>
  <si>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</si>
  <si>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</si>
  <si>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</si>
  <si>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</si>
  <si>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</si>
  <si>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</si>
  <si>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</si>
  <si>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</si>
  <si>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</si>
  <si>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</si>
  <si>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</si>
  <si>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</si>
  <si>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</si>
  <si>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</si>
  <si>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</si>
  <si>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</si>
  <si>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</si>
  <si>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</si>
  <si>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</si>
  <si>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</si>
  <si>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</si>
  <si>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</si>
  <si>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</si>
  <si>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</si>
  <si>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</si>
  <si>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</si>
  <si>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</si>
  <si>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</si>
  <si>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</si>
  <si>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</si>
  <si>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</si>
  <si>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</si>
  <si>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</si>
  <si>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</si>
  <si>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</si>
  <si>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</si>
  <si>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</si>
  <si>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</si>
  <si>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</si>
  <si>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</si>
  <si>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</si>
  <si>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</si>
  <si>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</si>
  <si>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</si>
  <si>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</si>
  <si>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</si>
  <si>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</si>
  <si>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</si>
  <si>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</si>
  <si>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</si>
  <si>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</si>
  <si>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</si>
  <si>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</si>
  <si>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</si>
  <si>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</si>
  <si>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</si>
  <si>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</si>
  <si>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</si>
  <si>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</si>
  <si>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</si>
  <si>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</si>
  <si>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</si>
  <si>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</si>
  <si>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</si>
  <si>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</si>
  <si>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</si>
  <si>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</si>
  <si>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</si>
  <si>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</si>
  <si>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</si>
  <si>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</si>
  <si>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</si>
  <si>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</si>
  <si>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</si>
  <si>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</si>
  <si>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</si>
  <si>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</si>
  <si>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</si>
  <si>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</si>
  <si>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</si>
  <si>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</si>
  <si>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</si>
  <si>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</si>
  <si>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</si>
  <si>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</si>
  <si>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</si>
  <si>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</si>
  <si>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</si>
  <si>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</si>
  <si>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</si>
  <si>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</si>
  <si>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</si>
  <si>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</si>
  <si>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</si>
  <si>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</si>
  <si>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</si>
  <si>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</si>
  <si>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</si>
  <si>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</si>
  <si>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</si>
  <si>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</si>
  <si>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</si>
  <si>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</si>
  <si>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</si>
  <si>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</si>
  <si>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</si>
  <si>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</si>
  <si>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</si>
  <si>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</si>
  <si>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</si>
  <si>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</si>
  <si>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</si>
  <si>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</si>
  <si>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от _______________ № ______</t>
  </si>
  <si>
    <t xml:space="preserve">на плановый период 2017 и 2018 годов </t>
  </si>
  <si>
    <t>2018 год
( руб.)</t>
  </si>
  <si>
    <t>поправки 2017 год</t>
  </si>
  <si>
    <t>поправки 2018 год</t>
  </si>
  <si>
    <t>Уточнение март</t>
  </si>
  <si>
    <t>Уточнение июнь (2017)</t>
  </si>
  <si>
    <t>Уточнение июнь</t>
  </si>
  <si>
    <t>Уточнение июнь поправки Губернатора</t>
  </si>
  <si>
    <t>Уточнение сентябрь</t>
  </si>
  <si>
    <t>Уточнение 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</si>
</sst>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view="pageBreakPreview" zoomScaleNormal="100" zoomScaleSheetLayoutView="100" workbookViewId="0">
      <selection activeCell="A7" sqref="A7:Z7"/>
    </sheetView>
  </sheetViews>
  <sheetFormatPr defaultRowHeight="12.75" x14ac:dyDescent="0.2"/>
  <cols>
    <col min="1" max="1" width="29" style="2" customWidth="1"/>
    <col min="2" max="2" width="53.140625" style="2" customWidth="1"/>
    <col min="3" max="5" width="15.140625" style="25" hidden="1" customWidth="1"/>
    <col min="6" max="14" width="15.42578125" style="25" hidden="1" customWidth="1"/>
    <col min="15" max="15" width="16.85546875" style="25" customWidth="1"/>
    <col min="16" max="22" width="15.42578125" style="25" hidden="1" customWidth="1"/>
    <col min="23" max="23" width="17.42578125" style="2" hidden="1" customWidth="1"/>
    <col min="24" max="24" width="17.85546875" style="2" hidden="1" customWidth="1"/>
    <col min="25" max="25" width="14.140625" style="2" hidden="1" customWidth="1"/>
    <col min="26" max="26" width="15.5703125" style="2" customWidth="1"/>
    <col min="27" max="16384" width="9.140625" style="2"/>
  </cols>
  <sheetData>
    <row r="1" spans="1:26" ht="15.75" x14ac:dyDescent="0.25">
      <c r="A1" s="52" t="s">
        <v>70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</row>
    <row r="2" spans="1:26" ht="15.75" x14ac:dyDescent="0.25">
      <c r="A2" s="52" t="s">
        <v>62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26" ht="15.75" x14ac:dyDescent="0.25">
      <c r="A3" s="52" t="s">
        <v>132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 spans="1:26" ht="15.75" x14ac:dyDescent="0.25">
      <c r="A4" s="47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50"/>
      <c r="O4" s="50"/>
      <c r="P4" s="39"/>
      <c r="Q4" s="39"/>
      <c r="R4" s="39"/>
      <c r="S4" s="39"/>
      <c r="T4" s="39"/>
      <c r="U4" s="39"/>
      <c r="V4" s="39"/>
    </row>
    <row r="5" spans="1:26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6" ht="18.75" x14ac:dyDescent="0.3">
      <c r="A6" s="51" t="s">
        <v>21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</row>
    <row r="7" spans="1:26" ht="18" customHeight="1" x14ac:dyDescent="0.3">
      <c r="A7" s="51" t="s">
        <v>114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</row>
    <row r="8" spans="1:26" ht="18.75" x14ac:dyDescent="0.3">
      <c r="A8" s="51" t="s">
        <v>133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spans="1:26" ht="18.75" x14ac:dyDescent="0.3">
      <c r="A9" s="53"/>
      <c r="B9" s="53"/>
    </row>
    <row r="10" spans="1:26" ht="39" customHeight="1" x14ac:dyDescent="0.2">
      <c r="A10" s="32" t="s">
        <v>5</v>
      </c>
      <c r="B10" s="32" t="s">
        <v>20</v>
      </c>
      <c r="C10" s="22" t="s">
        <v>130</v>
      </c>
      <c r="D10" s="22" t="s">
        <v>135</v>
      </c>
      <c r="E10" s="22" t="s">
        <v>130</v>
      </c>
      <c r="F10" s="22" t="s">
        <v>134</v>
      </c>
      <c r="G10" s="22" t="s">
        <v>136</v>
      </c>
      <c r="H10" s="22" t="s">
        <v>137</v>
      </c>
      <c r="I10" s="22" t="s">
        <v>130</v>
      </c>
      <c r="J10" s="22" t="s">
        <v>138</v>
      </c>
      <c r="K10" s="22" t="s">
        <v>130</v>
      </c>
      <c r="L10" s="22" t="s">
        <v>141</v>
      </c>
      <c r="M10" s="22" t="s">
        <v>130</v>
      </c>
      <c r="N10" s="22" t="s">
        <v>142</v>
      </c>
      <c r="O10" s="22" t="s">
        <v>130</v>
      </c>
      <c r="P10" s="22" t="s">
        <v>134</v>
      </c>
      <c r="Q10" s="22" t="s">
        <v>137</v>
      </c>
      <c r="R10" s="22" t="s">
        <v>134</v>
      </c>
      <c r="S10" s="22" t="s">
        <v>139</v>
      </c>
      <c r="T10" s="22" t="s">
        <v>134</v>
      </c>
      <c r="U10" s="22" t="s">
        <v>140</v>
      </c>
      <c r="V10" s="22" t="s">
        <v>134</v>
      </c>
      <c r="W10" s="22" t="s">
        <v>141</v>
      </c>
      <c r="X10" s="22" t="s">
        <v>134</v>
      </c>
      <c r="Y10" s="22" t="s">
        <v>142</v>
      </c>
      <c r="Z10" s="22" t="s">
        <v>134</v>
      </c>
    </row>
    <row r="11" spans="1:26" ht="48" customHeight="1" x14ac:dyDescent="0.25">
      <c r="A11" s="26" t="s">
        <v>22</v>
      </c>
      <c r="B11" s="37" t="s">
        <v>71</v>
      </c>
      <c r="C11" s="27">
        <f t="shared" ref="C11:R11" si="0">C12-C14</f>
        <v>1750000000</v>
      </c>
      <c r="D11" s="27">
        <f t="shared" si="0"/>
        <v>0</v>
      </c>
      <c r="E11" s="27">
        <f t="shared" si="0"/>
        <v>1750000000</v>
      </c>
      <c r="F11" s="27">
        <f t="shared" si="0"/>
        <v>-250000000</v>
      </c>
      <c r="G11" s="27">
        <f t="shared" si="0"/>
        <v>0</v>
      </c>
      <c r="H11" s="27">
        <f t="shared" si="0"/>
        <v>0</v>
      </c>
      <c r="I11" s="27">
        <f t="shared" si="0"/>
        <v>1750000000</v>
      </c>
      <c r="J11" s="27">
        <f t="shared" si="0"/>
        <v>0</v>
      </c>
      <c r="K11" s="27">
        <f t="shared" si="0"/>
        <v>1750000000</v>
      </c>
      <c r="L11" s="27">
        <f t="shared" si="0"/>
        <v>0</v>
      </c>
      <c r="M11" s="27">
        <f>K11+L11</f>
        <v>1750000000</v>
      </c>
      <c r="N11" s="27">
        <f t="shared" ref="N11" si="1">N12-N14</f>
        <v>0</v>
      </c>
      <c r="O11" s="27">
        <f>M11+N11</f>
        <v>1750000000</v>
      </c>
      <c r="P11" s="27">
        <f t="shared" si="0"/>
        <v>-250000000</v>
      </c>
      <c r="Q11" s="27">
        <f t="shared" si="0"/>
        <v>0</v>
      </c>
      <c r="R11" s="27">
        <f t="shared" si="0"/>
        <v>-250000000</v>
      </c>
      <c r="S11" s="27">
        <f>S12-S14</f>
        <v>0</v>
      </c>
      <c r="T11" s="27">
        <f>T12-T14</f>
        <v>-250000000</v>
      </c>
      <c r="U11" s="27">
        <f>U12-U14</f>
        <v>0</v>
      </c>
      <c r="V11" s="27">
        <f>V12-V14</f>
        <v>-250000000</v>
      </c>
      <c r="W11" s="27">
        <f>W12-W14</f>
        <v>0</v>
      </c>
      <c r="X11" s="27">
        <f>V11+W11</f>
        <v>-250000000</v>
      </c>
      <c r="Y11" s="27">
        <f t="shared" ref="Y11" si="2">Y12-Y14</f>
        <v>0</v>
      </c>
      <c r="Z11" s="27">
        <f>X11+Y11</f>
        <v>-250000000</v>
      </c>
    </row>
    <row r="12" spans="1:26" ht="47.25" x14ac:dyDescent="0.25">
      <c r="A12" s="26" t="s">
        <v>23</v>
      </c>
      <c r="B12" s="29" t="s">
        <v>72</v>
      </c>
      <c r="C12" s="27">
        <f t="shared" ref="C12:Y12" si="3">C13</f>
        <v>5000000000</v>
      </c>
      <c r="D12" s="27">
        <f t="shared" si="3"/>
        <v>0</v>
      </c>
      <c r="E12" s="27">
        <f t="shared" si="3"/>
        <v>5000000000</v>
      </c>
      <c r="F12" s="27">
        <f t="shared" si="3"/>
        <v>3000000000</v>
      </c>
      <c r="G12" s="27">
        <f t="shared" si="3"/>
        <v>0</v>
      </c>
      <c r="H12" s="27">
        <f>H13</f>
        <v>0</v>
      </c>
      <c r="I12" s="27">
        <f>I13</f>
        <v>5000000000</v>
      </c>
      <c r="J12" s="27">
        <f t="shared" si="3"/>
        <v>0</v>
      </c>
      <c r="K12" s="27">
        <f t="shared" si="3"/>
        <v>5000000000</v>
      </c>
      <c r="L12" s="27">
        <f t="shared" si="3"/>
        <v>0</v>
      </c>
      <c r="M12" s="27">
        <f t="shared" ref="M12:M40" si="4">K12+L12</f>
        <v>5000000000</v>
      </c>
      <c r="N12" s="27">
        <f t="shared" si="3"/>
        <v>0</v>
      </c>
      <c r="O12" s="27">
        <f t="shared" ref="O12:O40" si="5">M12+N12</f>
        <v>5000000000</v>
      </c>
      <c r="P12" s="27">
        <f t="shared" si="3"/>
        <v>3000000000</v>
      </c>
      <c r="Q12" s="27">
        <f t="shared" si="3"/>
        <v>0</v>
      </c>
      <c r="R12" s="27">
        <f t="shared" si="3"/>
        <v>3000000000</v>
      </c>
      <c r="S12" s="27">
        <f t="shared" si="3"/>
        <v>0</v>
      </c>
      <c r="T12" s="27">
        <f t="shared" si="3"/>
        <v>3000000000</v>
      </c>
      <c r="U12" s="27">
        <f t="shared" si="3"/>
        <v>0</v>
      </c>
      <c r="V12" s="27">
        <f t="shared" si="3"/>
        <v>3000000000</v>
      </c>
      <c r="W12" s="27">
        <f t="shared" si="3"/>
        <v>0</v>
      </c>
      <c r="X12" s="27">
        <f t="shared" ref="X12:X40" si="6">V12+W12</f>
        <v>3000000000</v>
      </c>
      <c r="Y12" s="27">
        <f t="shared" si="3"/>
        <v>0</v>
      </c>
      <c r="Z12" s="27">
        <f t="shared" ref="Z12:Z40" si="7">X12+Y12</f>
        <v>3000000000</v>
      </c>
    </row>
    <row r="13" spans="1:26" ht="50.25" customHeight="1" x14ac:dyDescent="0.25">
      <c r="A13" s="24" t="s">
        <v>7</v>
      </c>
      <c r="B13" s="48" t="s">
        <v>115</v>
      </c>
      <c r="C13" s="23">
        <v>5000000000</v>
      </c>
      <c r="D13" s="23"/>
      <c r="E13" s="23">
        <f>C13+D13</f>
        <v>5000000000</v>
      </c>
      <c r="F13" s="23">
        <v>3000000000</v>
      </c>
      <c r="G13" s="23"/>
      <c r="H13" s="23"/>
      <c r="I13" s="23">
        <f>E13+H13</f>
        <v>5000000000</v>
      </c>
      <c r="J13" s="23"/>
      <c r="K13" s="23">
        <f>I13+J13</f>
        <v>5000000000</v>
      </c>
      <c r="L13" s="23"/>
      <c r="M13" s="23">
        <f t="shared" si="4"/>
        <v>5000000000</v>
      </c>
      <c r="N13" s="23"/>
      <c r="O13" s="23">
        <f t="shared" si="5"/>
        <v>5000000000</v>
      </c>
      <c r="P13" s="23">
        <f>F13+G13</f>
        <v>3000000000</v>
      </c>
      <c r="Q13" s="23"/>
      <c r="R13" s="23">
        <f>P13+Q13</f>
        <v>3000000000</v>
      </c>
      <c r="S13" s="23"/>
      <c r="T13" s="23">
        <f>R13+S13</f>
        <v>3000000000</v>
      </c>
      <c r="U13" s="23"/>
      <c r="V13" s="23">
        <f>T13+U13</f>
        <v>3000000000</v>
      </c>
      <c r="W13" s="23"/>
      <c r="X13" s="23">
        <f t="shared" si="6"/>
        <v>3000000000</v>
      </c>
      <c r="Y13" s="23"/>
      <c r="Z13" s="23">
        <f t="shared" si="7"/>
        <v>3000000000</v>
      </c>
    </row>
    <row r="14" spans="1:26" ht="47.25" x14ac:dyDescent="0.25">
      <c r="A14" s="26" t="s">
        <v>24</v>
      </c>
      <c r="B14" s="29" t="s">
        <v>96</v>
      </c>
      <c r="C14" s="27">
        <f t="shared" ref="C14:Y14" si="8">C15</f>
        <v>3250000000</v>
      </c>
      <c r="D14" s="27">
        <f t="shared" si="8"/>
        <v>0</v>
      </c>
      <c r="E14" s="27">
        <f t="shared" si="8"/>
        <v>3250000000</v>
      </c>
      <c r="F14" s="27">
        <f t="shared" si="8"/>
        <v>3250000000</v>
      </c>
      <c r="G14" s="27">
        <f t="shared" si="8"/>
        <v>0</v>
      </c>
      <c r="H14" s="27">
        <f>H15</f>
        <v>0</v>
      </c>
      <c r="I14" s="27">
        <f>I15</f>
        <v>3250000000</v>
      </c>
      <c r="J14" s="27">
        <f t="shared" si="8"/>
        <v>0</v>
      </c>
      <c r="K14" s="27">
        <f t="shared" si="8"/>
        <v>3250000000</v>
      </c>
      <c r="L14" s="27">
        <f t="shared" si="8"/>
        <v>0</v>
      </c>
      <c r="M14" s="27">
        <f t="shared" si="4"/>
        <v>3250000000</v>
      </c>
      <c r="N14" s="27">
        <f t="shared" si="8"/>
        <v>0</v>
      </c>
      <c r="O14" s="27">
        <f t="shared" si="5"/>
        <v>3250000000</v>
      </c>
      <c r="P14" s="27">
        <f t="shared" si="8"/>
        <v>3250000000</v>
      </c>
      <c r="Q14" s="27">
        <f t="shared" si="8"/>
        <v>0</v>
      </c>
      <c r="R14" s="27">
        <f t="shared" si="8"/>
        <v>3250000000</v>
      </c>
      <c r="S14" s="27">
        <f t="shared" si="8"/>
        <v>0</v>
      </c>
      <c r="T14" s="27">
        <f t="shared" si="8"/>
        <v>3250000000</v>
      </c>
      <c r="U14" s="27">
        <f t="shared" si="8"/>
        <v>0</v>
      </c>
      <c r="V14" s="27">
        <f t="shared" si="8"/>
        <v>3250000000</v>
      </c>
      <c r="W14" s="27">
        <f t="shared" si="8"/>
        <v>0</v>
      </c>
      <c r="X14" s="27">
        <f t="shared" si="6"/>
        <v>3250000000</v>
      </c>
      <c r="Y14" s="27">
        <f t="shared" si="8"/>
        <v>0</v>
      </c>
      <c r="Z14" s="27">
        <f t="shared" si="7"/>
        <v>3250000000</v>
      </c>
    </row>
    <row r="15" spans="1:26" ht="52.5" customHeight="1" x14ac:dyDescent="0.25">
      <c r="A15" s="24" t="s">
        <v>8</v>
      </c>
      <c r="B15" s="48" t="s">
        <v>116</v>
      </c>
      <c r="C15" s="23">
        <v>3250000000</v>
      </c>
      <c r="D15" s="23"/>
      <c r="E15" s="23">
        <f>C15+D15</f>
        <v>3250000000</v>
      </c>
      <c r="F15" s="23">
        <v>3250000000</v>
      </c>
      <c r="G15" s="23"/>
      <c r="H15" s="23"/>
      <c r="I15" s="23">
        <f>E15+H15</f>
        <v>3250000000</v>
      </c>
      <c r="J15" s="23"/>
      <c r="K15" s="23">
        <f>I15+J15</f>
        <v>3250000000</v>
      </c>
      <c r="L15" s="23"/>
      <c r="M15" s="23">
        <f t="shared" si="4"/>
        <v>3250000000</v>
      </c>
      <c r="N15" s="23"/>
      <c r="O15" s="23">
        <f t="shared" si="5"/>
        <v>3250000000</v>
      </c>
      <c r="P15" s="23">
        <f>F15+G15</f>
        <v>3250000000</v>
      </c>
      <c r="Q15" s="23"/>
      <c r="R15" s="23">
        <f>P15+Q15</f>
        <v>3250000000</v>
      </c>
      <c r="S15" s="23"/>
      <c r="T15" s="23">
        <f>R15+S15</f>
        <v>3250000000</v>
      </c>
      <c r="U15" s="23"/>
      <c r="V15" s="23">
        <f>T15+U15</f>
        <v>3250000000</v>
      </c>
      <c r="W15" s="23"/>
      <c r="X15" s="23">
        <f t="shared" si="6"/>
        <v>3250000000</v>
      </c>
      <c r="Y15" s="23"/>
      <c r="Z15" s="23">
        <f t="shared" si="7"/>
        <v>3250000000</v>
      </c>
    </row>
    <row r="16" spans="1:26" ht="31.5" x14ac:dyDescent="0.25">
      <c r="A16" s="26" t="s">
        <v>73</v>
      </c>
      <c r="B16" s="29" t="s">
        <v>74</v>
      </c>
      <c r="C16" s="27">
        <f t="shared" ref="C16:R16" si="9">C17-C19</f>
        <v>3396777376</v>
      </c>
      <c r="D16" s="27">
        <f t="shared" si="9"/>
        <v>0</v>
      </c>
      <c r="E16" s="27">
        <f t="shared" si="9"/>
        <v>3396777376</v>
      </c>
      <c r="F16" s="27">
        <f t="shared" si="9"/>
        <v>-1019988389</v>
      </c>
      <c r="G16" s="27">
        <f t="shared" si="9"/>
        <v>0</v>
      </c>
      <c r="H16" s="27">
        <f t="shared" si="9"/>
        <v>-2718431000</v>
      </c>
      <c r="I16" s="27">
        <f t="shared" si="9"/>
        <v>678346376</v>
      </c>
      <c r="J16" s="27">
        <f t="shared" si="9"/>
        <v>0</v>
      </c>
      <c r="K16" s="27">
        <f t="shared" si="9"/>
        <v>678346376</v>
      </c>
      <c r="L16" s="27">
        <f t="shared" si="9"/>
        <v>0</v>
      </c>
      <c r="M16" s="27">
        <f t="shared" si="4"/>
        <v>678346376</v>
      </c>
      <c r="N16" s="27">
        <f t="shared" ref="N16" si="10">N17-N19</f>
        <v>0</v>
      </c>
      <c r="O16" s="27">
        <f t="shared" si="5"/>
        <v>678346376</v>
      </c>
      <c r="P16" s="27">
        <f t="shared" si="9"/>
        <v>-1019988389</v>
      </c>
      <c r="Q16" s="27">
        <f t="shared" si="9"/>
        <v>-2993023400</v>
      </c>
      <c r="R16" s="27">
        <f t="shared" si="9"/>
        <v>-4013011789</v>
      </c>
      <c r="S16" s="27">
        <f>S17-S19</f>
        <v>0</v>
      </c>
      <c r="T16" s="27">
        <f>T17-T19</f>
        <v>-4013011789</v>
      </c>
      <c r="U16" s="27">
        <f>U17-U19</f>
        <v>3025862400</v>
      </c>
      <c r="V16" s="27">
        <f>V17-V19</f>
        <v>-987149389</v>
      </c>
      <c r="W16" s="27">
        <f>W17-W19</f>
        <v>0</v>
      </c>
      <c r="X16" s="27">
        <f t="shared" si="6"/>
        <v>-987149389</v>
      </c>
      <c r="Y16" s="27">
        <f t="shared" ref="Y16" si="11">Y17-Y19</f>
        <v>0</v>
      </c>
      <c r="Z16" s="27">
        <f t="shared" si="7"/>
        <v>-987149389</v>
      </c>
    </row>
    <row r="17" spans="1:26" ht="31.5" x14ac:dyDescent="0.25">
      <c r="A17" s="26" t="s">
        <v>75</v>
      </c>
      <c r="B17" s="29" t="s">
        <v>76</v>
      </c>
      <c r="C17" s="27">
        <f t="shared" ref="C17:P17" si="12">C18</f>
        <v>6276777376</v>
      </c>
      <c r="D17" s="27">
        <f t="shared" si="12"/>
        <v>0</v>
      </c>
      <c r="E17" s="27">
        <f t="shared" si="12"/>
        <v>6276777376</v>
      </c>
      <c r="F17" s="27">
        <f t="shared" si="12"/>
        <v>1980011611</v>
      </c>
      <c r="G17" s="27">
        <f t="shared" si="12"/>
        <v>0</v>
      </c>
      <c r="H17" s="27">
        <f>H18</f>
        <v>-1218431000</v>
      </c>
      <c r="I17" s="27">
        <f>I18</f>
        <v>5058346376</v>
      </c>
      <c r="J17" s="27">
        <f t="shared" si="12"/>
        <v>0</v>
      </c>
      <c r="K17" s="27">
        <f t="shared" si="12"/>
        <v>5058346376</v>
      </c>
      <c r="L17" s="27">
        <f t="shared" si="12"/>
        <v>-2000000000</v>
      </c>
      <c r="M17" s="27">
        <f t="shared" si="4"/>
        <v>3058346376</v>
      </c>
      <c r="N17" s="27">
        <f t="shared" si="12"/>
        <v>1000000000</v>
      </c>
      <c r="O17" s="27">
        <f t="shared" si="5"/>
        <v>4058346376</v>
      </c>
      <c r="P17" s="27">
        <f t="shared" si="12"/>
        <v>1980011611</v>
      </c>
      <c r="Q17" s="27">
        <f t="shared" ref="Q17:W17" si="13">Q18</f>
        <v>484901600</v>
      </c>
      <c r="R17" s="27">
        <f t="shared" si="13"/>
        <v>2464913211</v>
      </c>
      <c r="S17" s="27">
        <f t="shared" si="13"/>
        <v>0</v>
      </c>
      <c r="T17" s="27">
        <f t="shared" si="13"/>
        <v>2464913211</v>
      </c>
      <c r="U17" s="27">
        <f t="shared" si="13"/>
        <v>3025862400</v>
      </c>
      <c r="V17" s="27">
        <f t="shared" si="13"/>
        <v>5490775611</v>
      </c>
      <c r="W17" s="27">
        <f t="shared" si="13"/>
        <v>-5223810000</v>
      </c>
      <c r="X17" s="27">
        <f t="shared" si="6"/>
        <v>266965611</v>
      </c>
      <c r="Y17" s="27">
        <f t="shared" ref="Y17" si="14">Y18</f>
        <v>1688120000</v>
      </c>
      <c r="Z17" s="27">
        <f t="shared" si="7"/>
        <v>1955085611</v>
      </c>
    </row>
    <row r="18" spans="1:26" ht="47.25" x14ac:dyDescent="0.25">
      <c r="A18" s="24" t="s">
        <v>77</v>
      </c>
      <c r="B18" s="28" t="s">
        <v>117</v>
      </c>
      <c r="C18" s="23">
        <v>6276777376</v>
      </c>
      <c r="D18" s="23"/>
      <c r="E18" s="23">
        <f>C18+D18</f>
        <v>6276777376</v>
      </c>
      <c r="F18" s="23">
        <v>1980011611</v>
      </c>
      <c r="G18" s="23"/>
      <c r="H18" s="23">
        <v>-1218431000</v>
      </c>
      <c r="I18" s="23">
        <f>E18+H18</f>
        <v>5058346376</v>
      </c>
      <c r="J18" s="23"/>
      <c r="K18" s="23">
        <f>I18+J18</f>
        <v>5058346376</v>
      </c>
      <c r="L18" s="23">
        <v>-2000000000</v>
      </c>
      <c r="M18" s="23">
        <f t="shared" si="4"/>
        <v>3058346376</v>
      </c>
      <c r="N18" s="23">
        <v>1000000000</v>
      </c>
      <c r="O18" s="23">
        <f t="shared" si="5"/>
        <v>4058346376</v>
      </c>
      <c r="P18" s="23">
        <f>F18+G18</f>
        <v>1980011611</v>
      </c>
      <c r="Q18" s="23">
        <v>484901600</v>
      </c>
      <c r="R18" s="23">
        <f>P18+Q18</f>
        <v>2464913211</v>
      </c>
      <c r="S18" s="23"/>
      <c r="T18" s="23">
        <f>R18+S18</f>
        <v>2464913211</v>
      </c>
      <c r="U18" s="23">
        <v>3025862400</v>
      </c>
      <c r="V18" s="23">
        <f>T18+U18</f>
        <v>5490775611</v>
      </c>
      <c r="W18" s="23">
        <v>-5223810000</v>
      </c>
      <c r="X18" s="23">
        <f t="shared" si="6"/>
        <v>266965611</v>
      </c>
      <c r="Y18" s="23">
        <v>1688120000</v>
      </c>
      <c r="Z18" s="23">
        <f t="shared" si="7"/>
        <v>1955085611</v>
      </c>
    </row>
    <row r="19" spans="1:26" ht="38.25" customHeight="1" x14ac:dyDescent="0.25">
      <c r="A19" s="26" t="s">
        <v>78</v>
      </c>
      <c r="B19" s="37" t="s">
        <v>79</v>
      </c>
      <c r="C19" s="27">
        <f t="shared" ref="C19:V19" si="15">C20</f>
        <v>2880000000</v>
      </c>
      <c r="D19" s="27">
        <f t="shared" si="15"/>
        <v>0</v>
      </c>
      <c r="E19" s="27">
        <f t="shared" si="15"/>
        <v>2880000000</v>
      </c>
      <c r="F19" s="27">
        <f t="shared" si="15"/>
        <v>3000000000</v>
      </c>
      <c r="G19" s="27">
        <f t="shared" si="15"/>
        <v>0</v>
      </c>
      <c r="H19" s="27">
        <f>H20</f>
        <v>1500000000</v>
      </c>
      <c r="I19" s="27">
        <f>I20</f>
        <v>4380000000</v>
      </c>
      <c r="J19" s="27">
        <f t="shared" si="15"/>
        <v>0</v>
      </c>
      <c r="K19" s="27">
        <f t="shared" si="15"/>
        <v>4380000000</v>
      </c>
      <c r="L19" s="27">
        <f t="shared" si="15"/>
        <v>-2000000000</v>
      </c>
      <c r="M19" s="27">
        <f t="shared" si="4"/>
        <v>2380000000</v>
      </c>
      <c r="N19" s="27">
        <f t="shared" si="15"/>
        <v>1000000000</v>
      </c>
      <c r="O19" s="27">
        <f t="shared" si="5"/>
        <v>3380000000</v>
      </c>
      <c r="P19" s="27">
        <f t="shared" si="15"/>
        <v>3000000000</v>
      </c>
      <c r="Q19" s="27">
        <f t="shared" si="15"/>
        <v>3477925000</v>
      </c>
      <c r="R19" s="27">
        <f t="shared" si="15"/>
        <v>6477925000</v>
      </c>
      <c r="S19" s="27">
        <f t="shared" si="15"/>
        <v>0</v>
      </c>
      <c r="T19" s="27">
        <f t="shared" si="15"/>
        <v>6477925000</v>
      </c>
      <c r="U19" s="27">
        <f t="shared" si="15"/>
        <v>0</v>
      </c>
      <c r="V19" s="27">
        <f t="shared" si="15"/>
        <v>6477925000</v>
      </c>
      <c r="W19" s="27">
        <f>W20</f>
        <v>-5223810000</v>
      </c>
      <c r="X19" s="27">
        <f t="shared" si="6"/>
        <v>1254115000</v>
      </c>
      <c r="Y19" s="27">
        <f t="shared" ref="Y19" si="16">Y20</f>
        <v>1688120000</v>
      </c>
      <c r="Z19" s="27">
        <f t="shared" si="7"/>
        <v>2942235000</v>
      </c>
    </row>
    <row r="20" spans="1:26" ht="47.25" x14ac:dyDescent="0.25">
      <c r="A20" s="24" t="s">
        <v>80</v>
      </c>
      <c r="B20" s="30" t="s">
        <v>118</v>
      </c>
      <c r="C20" s="23">
        <v>2880000000</v>
      </c>
      <c r="D20" s="23"/>
      <c r="E20" s="23">
        <f>C20+D20</f>
        <v>2880000000</v>
      </c>
      <c r="F20" s="23">
        <v>3000000000</v>
      </c>
      <c r="G20" s="23"/>
      <c r="H20" s="23">
        <v>1500000000</v>
      </c>
      <c r="I20" s="23">
        <f>E20+H20</f>
        <v>4380000000</v>
      </c>
      <c r="J20" s="23"/>
      <c r="K20" s="23">
        <f>I20+J20</f>
        <v>4380000000</v>
      </c>
      <c r="L20" s="23">
        <v>-2000000000</v>
      </c>
      <c r="M20" s="23">
        <f t="shared" si="4"/>
        <v>2380000000</v>
      </c>
      <c r="N20" s="23">
        <v>1000000000</v>
      </c>
      <c r="O20" s="23">
        <f t="shared" si="5"/>
        <v>3380000000</v>
      </c>
      <c r="P20" s="23">
        <f>F20+G20</f>
        <v>3000000000</v>
      </c>
      <c r="Q20" s="23">
        <v>3477925000</v>
      </c>
      <c r="R20" s="23">
        <f>P20+Q20</f>
        <v>6477925000</v>
      </c>
      <c r="S20" s="23"/>
      <c r="T20" s="23">
        <f>R20+S20</f>
        <v>6477925000</v>
      </c>
      <c r="U20" s="23"/>
      <c r="V20" s="23">
        <f>T20+U20</f>
        <v>6477925000</v>
      </c>
      <c r="W20" s="23">
        <v>-5223810000</v>
      </c>
      <c r="X20" s="23">
        <f t="shared" si="6"/>
        <v>1254115000</v>
      </c>
      <c r="Y20" s="23">
        <v>1688120000</v>
      </c>
      <c r="Z20" s="23">
        <f t="shared" si="7"/>
        <v>2942235000</v>
      </c>
    </row>
    <row r="21" spans="1:26" ht="31.5" x14ac:dyDescent="0.25">
      <c r="A21" s="26" t="s">
        <v>81</v>
      </c>
      <c r="B21" s="29" t="s">
        <v>99</v>
      </c>
      <c r="C21" s="27">
        <f t="shared" ref="C21:P21" si="17">C22-C24</f>
        <v>-5147499000</v>
      </c>
      <c r="D21" s="27">
        <f t="shared" si="17"/>
        <v>0</v>
      </c>
      <c r="E21" s="27">
        <f t="shared" si="17"/>
        <v>-5147499000</v>
      </c>
      <c r="F21" s="27">
        <f t="shared" si="17"/>
        <v>-4077645000</v>
      </c>
      <c r="G21" s="27">
        <f t="shared" si="17"/>
        <v>0</v>
      </c>
      <c r="H21" s="27">
        <f>H22-H24</f>
        <v>2718431000</v>
      </c>
      <c r="I21" s="27">
        <f>I22-I24</f>
        <v>-2429068000</v>
      </c>
      <c r="J21" s="27">
        <f>J22-J24</f>
        <v>0</v>
      </c>
      <c r="K21" s="27">
        <f>K22-K24</f>
        <v>-2429068000</v>
      </c>
      <c r="L21" s="27">
        <f>L22-L24</f>
        <v>0</v>
      </c>
      <c r="M21" s="27">
        <f t="shared" si="4"/>
        <v>-2429068000</v>
      </c>
      <c r="N21" s="27">
        <f t="shared" ref="N21" si="18">N22-N24</f>
        <v>0</v>
      </c>
      <c r="O21" s="27">
        <f t="shared" si="5"/>
        <v>-2429068000</v>
      </c>
      <c r="P21" s="27">
        <f t="shared" si="17"/>
        <v>-4077645000</v>
      </c>
      <c r="Q21" s="27">
        <f t="shared" ref="Q21:W21" si="19">Q22-Q24</f>
        <v>2993023400</v>
      </c>
      <c r="R21" s="27">
        <f t="shared" si="19"/>
        <v>-1084621600</v>
      </c>
      <c r="S21" s="27">
        <f t="shared" si="19"/>
        <v>0</v>
      </c>
      <c r="T21" s="27">
        <f t="shared" si="19"/>
        <v>-1084621600</v>
      </c>
      <c r="U21" s="27">
        <f t="shared" si="19"/>
        <v>-3025862400</v>
      </c>
      <c r="V21" s="27">
        <f t="shared" si="19"/>
        <v>-4110484000</v>
      </c>
      <c r="W21" s="27">
        <f t="shared" si="19"/>
        <v>0</v>
      </c>
      <c r="X21" s="27">
        <f t="shared" si="6"/>
        <v>-4110484000</v>
      </c>
      <c r="Y21" s="27">
        <f t="shared" ref="Y21" si="20">Y22-Y24</f>
        <v>0</v>
      </c>
      <c r="Z21" s="27">
        <f t="shared" si="7"/>
        <v>-4110484000</v>
      </c>
    </row>
    <row r="22" spans="1:26" ht="47.25" hidden="1" x14ac:dyDescent="0.25">
      <c r="A22" s="26" t="s">
        <v>119</v>
      </c>
      <c r="B22" s="29" t="s">
        <v>100</v>
      </c>
      <c r="C22" s="27">
        <f>C23</f>
        <v>0</v>
      </c>
      <c r="D22" s="27"/>
      <c r="E22" s="27">
        <f>E23</f>
        <v>0</v>
      </c>
      <c r="F22" s="27">
        <f>F23</f>
        <v>0</v>
      </c>
      <c r="G22" s="27"/>
      <c r="H22" s="27"/>
      <c r="I22" s="27">
        <f>I23</f>
        <v>0</v>
      </c>
      <c r="J22" s="27"/>
      <c r="K22" s="27">
        <f>K23</f>
        <v>0</v>
      </c>
      <c r="L22" s="27"/>
      <c r="M22" s="27">
        <f t="shared" si="4"/>
        <v>0</v>
      </c>
      <c r="N22" s="27">
        <f>N23</f>
        <v>0</v>
      </c>
      <c r="O22" s="27">
        <f t="shared" si="5"/>
        <v>0</v>
      </c>
      <c r="P22" s="27">
        <f>P23</f>
        <v>0</v>
      </c>
      <c r="Q22" s="27"/>
      <c r="R22" s="27">
        <f>R23</f>
        <v>0</v>
      </c>
      <c r="S22" s="27"/>
      <c r="T22" s="27">
        <f>T23</f>
        <v>0</v>
      </c>
      <c r="U22" s="27"/>
      <c r="V22" s="27">
        <f>V23</f>
        <v>0</v>
      </c>
      <c r="W22" s="27"/>
      <c r="X22" s="27">
        <f t="shared" si="6"/>
        <v>0</v>
      </c>
      <c r="Y22" s="27">
        <f>Y23</f>
        <v>0</v>
      </c>
      <c r="Z22" s="27">
        <f t="shared" si="7"/>
        <v>0</v>
      </c>
    </row>
    <row r="23" spans="1:26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>
        <f t="shared" si="4"/>
        <v>0</v>
      </c>
      <c r="N23" s="33"/>
      <c r="O23" s="33">
        <f t="shared" si="5"/>
        <v>0</v>
      </c>
      <c r="P23" s="33"/>
      <c r="Q23" s="33"/>
      <c r="R23" s="33"/>
      <c r="S23" s="33"/>
      <c r="T23" s="33"/>
      <c r="U23" s="33"/>
      <c r="V23" s="33"/>
      <c r="W23" s="33"/>
      <c r="X23" s="33">
        <f t="shared" si="6"/>
        <v>0</v>
      </c>
      <c r="Y23" s="33"/>
      <c r="Z23" s="33">
        <f t="shared" si="7"/>
        <v>0</v>
      </c>
    </row>
    <row r="24" spans="1:26" ht="50.25" customHeight="1" x14ac:dyDescent="0.25">
      <c r="A24" s="26" t="s">
        <v>122</v>
      </c>
      <c r="B24" s="37" t="s">
        <v>82</v>
      </c>
      <c r="C24" s="27">
        <f t="shared" ref="C24:Y24" si="21">C25</f>
        <v>5147499000</v>
      </c>
      <c r="D24" s="27">
        <f t="shared" si="21"/>
        <v>0</v>
      </c>
      <c r="E24" s="27">
        <f t="shared" si="21"/>
        <v>5147499000</v>
      </c>
      <c r="F24" s="27">
        <f t="shared" si="21"/>
        <v>4077645000</v>
      </c>
      <c r="G24" s="27">
        <f t="shared" si="21"/>
        <v>0</v>
      </c>
      <c r="H24" s="27">
        <f t="shared" si="21"/>
        <v>-2718431000</v>
      </c>
      <c r="I24" s="27">
        <f t="shared" si="21"/>
        <v>2429068000</v>
      </c>
      <c r="J24" s="27">
        <f t="shared" si="21"/>
        <v>0</v>
      </c>
      <c r="K24" s="27">
        <f t="shared" si="21"/>
        <v>2429068000</v>
      </c>
      <c r="L24" s="27">
        <f t="shared" si="21"/>
        <v>0</v>
      </c>
      <c r="M24" s="27">
        <f t="shared" si="4"/>
        <v>2429068000</v>
      </c>
      <c r="N24" s="27">
        <f t="shared" si="21"/>
        <v>0</v>
      </c>
      <c r="O24" s="27">
        <f t="shared" si="5"/>
        <v>2429068000</v>
      </c>
      <c r="P24" s="27">
        <f t="shared" si="21"/>
        <v>4077645000</v>
      </c>
      <c r="Q24" s="27">
        <f t="shared" si="21"/>
        <v>-2993023400</v>
      </c>
      <c r="R24" s="27">
        <f t="shared" si="21"/>
        <v>1084621600</v>
      </c>
      <c r="S24" s="27">
        <f t="shared" si="21"/>
        <v>0</v>
      </c>
      <c r="T24" s="27">
        <f t="shared" si="21"/>
        <v>1084621600</v>
      </c>
      <c r="U24" s="27">
        <f t="shared" si="21"/>
        <v>3025862400</v>
      </c>
      <c r="V24" s="27">
        <f t="shared" si="21"/>
        <v>4110484000</v>
      </c>
      <c r="W24" s="27">
        <f t="shared" si="21"/>
        <v>0</v>
      </c>
      <c r="X24" s="27">
        <f t="shared" si="6"/>
        <v>4110484000</v>
      </c>
      <c r="Y24" s="27">
        <f t="shared" si="21"/>
        <v>0</v>
      </c>
      <c r="Z24" s="27">
        <f t="shared" si="7"/>
        <v>4110484000</v>
      </c>
    </row>
    <row r="25" spans="1:26" ht="63" x14ac:dyDescent="0.25">
      <c r="A25" s="24" t="s">
        <v>123</v>
      </c>
      <c r="B25" s="28" t="s">
        <v>124</v>
      </c>
      <c r="C25" s="23">
        <v>5147499000</v>
      </c>
      <c r="D25" s="23"/>
      <c r="E25" s="23">
        <f>C25+D25</f>
        <v>5147499000</v>
      </c>
      <c r="F25" s="23">
        <v>4077645000</v>
      </c>
      <c r="G25" s="23"/>
      <c r="H25" s="23">
        <v>-2718431000</v>
      </c>
      <c r="I25" s="23">
        <f>E25+H25</f>
        <v>2429068000</v>
      </c>
      <c r="J25" s="23"/>
      <c r="K25" s="23">
        <f>I25+J25</f>
        <v>2429068000</v>
      </c>
      <c r="L25" s="23"/>
      <c r="M25" s="23">
        <f t="shared" si="4"/>
        <v>2429068000</v>
      </c>
      <c r="N25" s="23"/>
      <c r="O25" s="23">
        <f t="shared" si="5"/>
        <v>2429068000</v>
      </c>
      <c r="P25" s="23">
        <f>F25+G25</f>
        <v>4077645000</v>
      </c>
      <c r="Q25" s="23">
        <v>-2993023400</v>
      </c>
      <c r="R25" s="23">
        <f>P25+Q25</f>
        <v>1084621600</v>
      </c>
      <c r="S25" s="23"/>
      <c r="T25" s="23">
        <f>R25+S25</f>
        <v>1084621600</v>
      </c>
      <c r="U25" s="23">
        <v>3025862400</v>
      </c>
      <c r="V25" s="23">
        <f>T25+U25</f>
        <v>4110484000</v>
      </c>
      <c r="W25" s="23"/>
      <c r="X25" s="23">
        <f t="shared" si="6"/>
        <v>4110484000</v>
      </c>
      <c r="Y25" s="23"/>
      <c r="Z25" s="23">
        <f t="shared" si="7"/>
        <v>4110484000</v>
      </c>
    </row>
    <row r="26" spans="1:26" ht="47.25" hidden="1" x14ac:dyDescent="0.25">
      <c r="A26" s="26" t="s">
        <v>83</v>
      </c>
      <c r="B26" s="29" t="s">
        <v>29</v>
      </c>
      <c r="C26" s="27">
        <f t="shared" ref="C26:V26" si="22">C27</f>
        <v>0</v>
      </c>
      <c r="D26" s="27"/>
      <c r="E26" s="27">
        <f t="shared" si="22"/>
        <v>0</v>
      </c>
      <c r="F26" s="27">
        <f t="shared" si="22"/>
        <v>0</v>
      </c>
      <c r="G26" s="27"/>
      <c r="H26" s="27"/>
      <c r="I26" s="27">
        <f t="shared" si="22"/>
        <v>0</v>
      </c>
      <c r="J26" s="27"/>
      <c r="K26" s="27">
        <f t="shared" si="22"/>
        <v>0</v>
      </c>
      <c r="L26" s="27"/>
      <c r="M26" s="27">
        <f t="shared" si="4"/>
        <v>0</v>
      </c>
      <c r="N26" s="27">
        <f t="shared" si="22"/>
        <v>0</v>
      </c>
      <c r="O26" s="27">
        <f t="shared" si="5"/>
        <v>0</v>
      </c>
      <c r="P26" s="27">
        <f t="shared" si="22"/>
        <v>0</v>
      </c>
      <c r="Q26" s="27"/>
      <c r="R26" s="27">
        <f t="shared" si="22"/>
        <v>0</v>
      </c>
      <c r="S26" s="27"/>
      <c r="T26" s="27">
        <f t="shared" si="22"/>
        <v>0</v>
      </c>
      <c r="U26" s="27"/>
      <c r="V26" s="27">
        <f t="shared" si="22"/>
        <v>0</v>
      </c>
      <c r="W26" s="27"/>
      <c r="X26" s="27">
        <f t="shared" si="6"/>
        <v>0</v>
      </c>
      <c r="Y26" s="27">
        <f t="shared" ref="Y26" si="23">Y27</f>
        <v>0</v>
      </c>
      <c r="Z26" s="27">
        <f t="shared" si="7"/>
        <v>0</v>
      </c>
    </row>
    <row r="27" spans="1:26" ht="47.25" hidden="1" x14ac:dyDescent="0.25">
      <c r="A27" s="24" t="s">
        <v>101</v>
      </c>
      <c r="B27" s="30" t="s">
        <v>131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>
        <f t="shared" si="4"/>
        <v>0</v>
      </c>
      <c r="N27" s="23"/>
      <c r="O27" s="23">
        <f t="shared" si="5"/>
        <v>0</v>
      </c>
      <c r="P27" s="23"/>
      <c r="Q27" s="23"/>
      <c r="R27" s="23"/>
      <c r="S27" s="23"/>
      <c r="T27" s="23"/>
      <c r="U27" s="23"/>
      <c r="V27" s="23"/>
      <c r="W27" s="23"/>
      <c r="X27" s="23">
        <f t="shared" si="6"/>
        <v>0</v>
      </c>
      <c r="Y27" s="23"/>
      <c r="Z27" s="23">
        <f t="shared" si="7"/>
        <v>0</v>
      </c>
    </row>
    <row r="28" spans="1:26" ht="31.5" x14ac:dyDescent="0.25">
      <c r="A28" s="26" t="s">
        <v>84</v>
      </c>
      <c r="B28" s="29" t="s">
        <v>97</v>
      </c>
      <c r="C28" s="36">
        <f t="shared" ref="C28:R28" si="24">C32-C29</f>
        <v>721624</v>
      </c>
      <c r="D28" s="36">
        <f t="shared" si="24"/>
        <v>0</v>
      </c>
      <c r="E28" s="36">
        <f t="shared" si="24"/>
        <v>721624</v>
      </c>
      <c r="F28" s="36">
        <f t="shared" si="24"/>
        <v>560389</v>
      </c>
      <c r="G28" s="36">
        <f t="shared" si="24"/>
        <v>0</v>
      </c>
      <c r="H28" s="36">
        <f t="shared" si="24"/>
        <v>0</v>
      </c>
      <c r="I28" s="36">
        <f t="shared" si="24"/>
        <v>721624</v>
      </c>
      <c r="J28" s="36">
        <f t="shared" si="24"/>
        <v>0</v>
      </c>
      <c r="K28" s="36">
        <f t="shared" si="24"/>
        <v>721624</v>
      </c>
      <c r="L28" s="36">
        <f t="shared" si="24"/>
        <v>0</v>
      </c>
      <c r="M28" s="36">
        <f t="shared" si="4"/>
        <v>721624</v>
      </c>
      <c r="N28" s="36">
        <f t="shared" ref="N28" si="25">N32-N29</f>
        <v>0</v>
      </c>
      <c r="O28" s="36">
        <f t="shared" si="5"/>
        <v>721624</v>
      </c>
      <c r="P28" s="36">
        <f t="shared" si="24"/>
        <v>560389</v>
      </c>
      <c r="Q28" s="36">
        <f t="shared" si="24"/>
        <v>0</v>
      </c>
      <c r="R28" s="36">
        <f t="shared" si="24"/>
        <v>560389</v>
      </c>
      <c r="S28" s="36">
        <f>S32-S29</f>
        <v>0</v>
      </c>
      <c r="T28" s="36">
        <f>T32-T29</f>
        <v>560389</v>
      </c>
      <c r="U28" s="36">
        <f>U32-U29</f>
        <v>0</v>
      </c>
      <c r="V28" s="36">
        <f>V32-V29</f>
        <v>560389</v>
      </c>
      <c r="W28" s="36">
        <f>W32-W29</f>
        <v>0</v>
      </c>
      <c r="X28" s="36">
        <f t="shared" si="6"/>
        <v>560389</v>
      </c>
      <c r="Y28" s="36">
        <f t="shared" ref="Y28" si="26">Y32-Y29</f>
        <v>0</v>
      </c>
      <c r="Z28" s="36">
        <f t="shared" si="7"/>
        <v>560389</v>
      </c>
    </row>
    <row r="29" spans="1:26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/>
      <c r="E29" s="27">
        <f>E30+E31</f>
        <v>0</v>
      </c>
      <c r="F29" s="27">
        <f>F30+F31</f>
        <v>0</v>
      </c>
      <c r="G29" s="27"/>
      <c r="H29" s="27"/>
      <c r="I29" s="27">
        <f>I30+I31</f>
        <v>0</v>
      </c>
      <c r="J29" s="27"/>
      <c r="K29" s="27">
        <f>K30+K31</f>
        <v>0</v>
      </c>
      <c r="L29" s="27"/>
      <c r="M29" s="27">
        <f t="shared" si="4"/>
        <v>0</v>
      </c>
      <c r="N29" s="27">
        <f>N30+N31</f>
        <v>0</v>
      </c>
      <c r="O29" s="27">
        <f t="shared" si="5"/>
        <v>0</v>
      </c>
      <c r="P29" s="27">
        <f>P30+P31</f>
        <v>0</v>
      </c>
      <c r="Q29" s="27"/>
      <c r="R29" s="27">
        <f>R30+R31</f>
        <v>0</v>
      </c>
      <c r="S29" s="27"/>
      <c r="T29" s="27">
        <f>T30+T31</f>
        <v>0</v>
      </c>
      <c r="U29" s="27"/>
      <c r="V29" s="27">
        <f>V30+V31</f>
        <v>0</v>
      </c>
      <c r="W29" s="27"/>
      <c r="X29" s="27">
        <f t="shared" si="6"/>
        <v>0</v>
      </c>
      <c r="Y29" s="27">
        <f>Y30+Y31</f>
        <v>0</v>
      </c>
      <c r="Z29" s="27">
        <f t="shared" si="7"/>
        <v>0</v>
      </c>
    </row>
    <row r="30" spans="1:26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>
        <f t="shared" si="4"/>
        <v>0</v>
      </c>
      <c r="N30" s="23"/>
      <c r="O30" s="23">
        <f t="shared" si="5"/>
        <v>0</v>
      </c>
      <c r="P30" s="23"/>
      <c r="Q30" s="23"/>
      <c r="R30" s="23"/>
      <c r="S30" s="23"/>
      <c r="T30" s="23"/>
      <c r="U30" s="23"/>
      <c r="V30" s="23"/>
      <c r="W30" s="23"/>
      <c r="X30" s="23">
        <f t="shared" si="6"/>
        <v>0</v>
      </c>
      <c r="Y30" s="23"/>
      <c r="Z30" s="23">
        <f t="shared" si="7"/>
        <v>0</v>
      </c>
    </row>
    <row r="31" spans="1:26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>
        <f t="shared" si="4"/>
        <v>0</v>
      </c>
      <c r="N31" s="23"/>
      <c r="O31" s="23">
        <f t="shared" si="5"/>
        <v>0</v>
      </c>
      <c r="P31" s="23"/>
      <c r="Q31" s="23"/>
      <c r="R31" s="23"/>
      <c r="S31" s="23"/>
      <c r="T31" s="23"/>
      <c r="U31" s="23"/>
      <c r="V31" s="23"/>
      <c r="W31" s="23"/>
      <c r="X31" s="23">
        <f t="shared" si="6"/>
        <v>0</v>
      </c>
      <c r="Y31" s="23"/>
      <c r="Z31" s="23">
        <f t="shared" si="7"/>
        <v>0</v>
      </c>
    </row>
    <row r="32" spans="1:26" ht="36" customHeight="1" x14ac:dyDescent="0.25">
      <c r="A32" s="26" t="s">
        <v>85</v>
      </c>
      <c r="B32" s="37" t="s">
        <v>98</v>
      </c>
      <c r="C32" s="27">
        <f t="shared" ref="C32:R32" si="27">SUM(C33:C36)</f>
        <v>721624</v>
      </c>
      <c r="D32" s="27">
        <f t="shared" si="27"/>
        <v>0</v>
      </c>
      <c r="E32" s="27">
        <f t="shared" si="27"/>
        <v>721624</v>
      </c>
      <c r="F32" s="27">
        <f t="shared" si="27"/>
        <v>560389</v>
      </c>
      <c r="G32" s="27">
        <f t="shared" si="27"/>
        <v>0</v>
      </c>
      <c r="H32" s="27">
        <f t="shared" si="27"/>
        <v>0</v>
      </c>
      <c r="I32" s="27">
        <f t="shared" si="27"/>
        <v>721624</v>
      </c>
      <c r="J32" s="27">
        <f>SUM(J33:J36)</f>
        <v>0</v>
      </c>
      <c r="K32" s="27">
        <f>SUM(K33:K36)</f>
        <v>721624</v>
      </c>
      <c r="L32" s="27">
        <f>SUM(L33:L36)</f>
        <v>0</v>
      </c>
      <c r="M32" s="27">
        <f t="shared" si="4"/>
        <v>721624</v>
      </c>
      <c r="N32" s="27">
        <f t="shared" ref="N32" si="28">SUM(N33:N36)</f>
        <v>0</v>
      </c>
      <c r="O32" s="27">
        <f t="shared" si="5"/>
        <v>721624</v>
      </c>
      <c r="P32" s="27">
        <f t="shared" si="27"/>
        <v>560389</v>
      </c>
      <c r="Q32" s="27">
        <f t="shared" si="27"/>
        <v>0</v>
      </c>
      <c r="R32" s="27">
        <f t="shared" si="27"/>
        <v>560389</v>
      </c>
      <c r="S32" s="27">
        <f>SUM(S33:S36)</f>
        <v>0</v>
      </c>
      <c r="T32" s="27">
        <f>SUM(T33:T36)</f>
        <v>560389</v>
      </c>
      <c r="U32" s="27">
        <f>SUM(U33:U36)</f>
        <v>0</v>
      </c>
      <c r="V32" s="27">
        <f>SUM(V33:V36)</f>
        <v>560389</v>
      </c>
      <c r="W32" s="27">
        <f>SUM(W33:W36)</f>
        <v>0</v>
      </c>
      <c r="X32" s="27">
        <f t="shared" si="6"/>
        <v>560389</v>
      </c>
      <c r="Y32" s="27">
        <f t="shared" ref="Y32" si="29">SUM(Y33:Y36)</f>
        <v>0</v>
      </c>
      <c r="Z32" s="27">
        <f t="shared" si="7"/>
        <v>560389</v>
      </c>
    </row>
    <row r="33" spans="1:26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>
        <f t="shared" si="4"/>
        <v>0</v>
      </c>
      <c r="N33" s="23"/>
      <c r="O33" s="23">
        <f t="shared" si="5"/>
        <v>0</v>
      </c>
      <c r="P33" s="23"/>
      <c r="Q33" s="23"/>
      <c r="R33" s="23"/>
      <c r="S33" s="23"/>
      <c r="T33" s="23"/>
      <c r="U33" s="23"/>
      <c r="V33" s="23"/>
      <c r="W33" s="23"/>
      <c r="X33" s="23">
        <f t="shared" si="6"/>
        <v>0</v>
      </c>
      <c r="Y33" s="23"/>
      <c r="Z33" s="23">
        <f t="shared" si="7"/>
        <v>0</v>
      </c>
    </row>
    <row r="34" spans="1:26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>
        <f t="shared" si="4"/>
        <v>0</v>
      </c>
      <c r="N34" s="23"/>
      <c r="O34" s="23">
        <f t="shared" si="5"/>
        <v>0</v>
      </c>
      <c r="P34" s="23"/>
      <c r="Q34" s="23"/>
      <c r="R34" s="23"/>
      <c r="S34" s="23"/>
      <c r="T34" s="23"/>
      <c r="U34" s="23"/>
      <c r="V34" s="23"/>
      <c r="W34" s="23"/>
      <c r="X34" s="23">
        <f t="shared" si="6"/>
        <v>0</v>
      </c>
      <c r="Y34" s="23"/>
      <c r="Z34" s="23">
        <f t="shared" si="7"/>
        <v>0</v>
      </c>
    </row>
    <row r="35" spans="1:26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>
        <f t="shared" si="4"/>
        <v>0</v>
      </c>
      <c r="N35" s="23"/>
      <c r="O35" s="23">
        <f t="shared" si="5"/>
        <v>0</v>
      </c>
      <c r="P35" s="23"/>
      <c r="Q35" s="23"/>
      <c r="R35" s="23"/>
      <c r="S35" s="23"/>
      <c r="T35" s="23"/>
      <c r="U35" s="23"/>
      <c r="V35" s="23"/>
      <c r="W35" s="23"/>
      <c r="X35" s="23">
        <f t="shared" si="6"/>
        <v>0</v>
      </c>
      <c r="Y35" s="23"/>
      <c r="Z35" s="23">
        <f t="shared" si="7"/>
        <v>0</v>
      </c>
    </row>
    <row r="36" spans="1:26" ht="63" x14ac:dyDescent="0.25">
      <c r="A36" s="24" t="s">
        <v>127</v>
      </c>
      <c r="B36" s="30" t="s">
        <v>128</v>
      </c>
      <c r="C36" s="45">
        <v>721624</v>
      </c>
      <c r="D36" s="45"/>
      <c r="E36" s="45">
        <f>C36+D36</f>
        <v>721624</v>
      </c>
      <c r="F36" s="45">
        <v>560389</v>
      </c>
      <c r="G36" s="45"/>
      <c r="H36" s="45"/>
      <c r="I36" s="45">
        <f>E36+H36</f>
        <v>721624</v>
      </c>
      <c r="J36" s="45"/>
      <c r="K36" s="45">
        <f>I36+J36</f>
        <v>721624</v>
      </c>
      <c r="L36" s="45"/>
      <c r="M36" s="45">
        <f t="shared" si="4"/>
        <v>721624</v>
      </c>
      <c r="N36" s="45"/>
      <c r="O36" s="45">
        <f t="shared" si="5"/>
        <v>721624</v>
      </c>
      <c r="P36" s="23">
        <f>F36+G36</f>
        <v>560389</v>
      </c>
      <c r="Q36" s="23"/>
      <c r="R36" s="23">
        <f>P36+Q36</f>
        <v>560389</v>
      </c>
      <c r="S36" s="23"/>
      <c r="T36" s="23">
        <f>R36+S36</f>
        <v>560389</v>
      </c>
      <c r="U36" s="23"/>
      <c r="V36" s="23">
        <f>T36+U36</f>
        <v>560389</v>
      </c>
      <c r="W36" s="45"/>
      <c r="X36" s="45">
        <f t="shared" si="6"/>
        <v>560389</v>
      </c>
      <c r="Y36" s="45"/>
      <c r="Z36" s="45">
        <f t="shared" si="7"/>
        <v>560389</v>
      </c>
    </row>
    <row r="37" spans="1:26" s="21" customFormat="1" ht="31.5" x14ac:dyDescent="0.25">
      <c r="A37" s="26" t="s">
        <v>87</v>
      </c>
      <c r="B37" s="31" t="s">
        <v>88</v>
      </c>
      <c r="C37" s="27">
        <f t="shared" ref="C37:R37" si="30">C39-C38</f>
        <v>0</v>
      </c>
      <c r="D37" s="27">
        <f t="shared" si="30"/>
        <v>0</v>
      </c>
      <c r="E37" s="27">
        <f t="shared" si="30"/>
        <v>0</v>
      </c>
      <c r="F37" s="27">
        <f t="shared" si="30"/>
        <v>0</v>
      </c>
      <c r="G37" s="27">
        <f t="shared" si="30"/>
        <v>0</v>
      </c>
      <c r="H37" s="27">
        <f t="shared" si="30"/>
        <v>0</v>
      </c>
      <c r="I37" s="27">
        <f t="shared" si="30"/>
        <v>0</v>
      </c>
      <c r="J37" s="27">
        <f t="shared" si="30"/>
        <v>0</v>
      </c>
      <c r="K37" s="27">
        <f t="shared" si="30"/>
        <v>0</v>
      </c>
      <c r="L37" s="27">
        <f t="shared" si="30"/>
        <v>0</v>
      </c>
      <c r="M37" s="27">
        <f t="shared" si="4"/>
        <v>0</v>
      </c>
      <c r="N37" s="27">
        <f t="shared" ref="N37" si="31">N39-N38</f>
        <v>0</v>
      </c>
      <c r="O37" s="27">
        <f t="shared" si="5"/>
        <v>0</v>
      </c>
      <c r="P37" s="27">
        <f t="shared" si="30"/>
        <v>0</v>
      </c>
      <c r="Q37" s="27">
        <f t="shared" si="30"/>
        <v>0</v>
      </c>
      <c r="R37" s="27">
        <f t="shared" si="30"/>
        <v>0</v>
      </c>
      <c r="S37" s="27">
        <f>S39-S38</f>
        <v>0</v>
      </c>
      <c r="T37" s="27">
        <f>T39-T38</f>
        <v>0</v>
      </c>
      <c r="U37" s="27">
        <f>U39-U38</f>
        <v>0</v>
      </c>
      <c r="V37" s="27">
        <f>V39-V38</f>
        <v>0</v>
      </c>
      <c r="W37" s="27">
        <f>W39-W38</f>
        <v>0</v>
      </c>
      <c r="X37" s="27">
        <f t="shared" si="6"/>
        <v>0</v>
      </c>
      <c r="Y37" s="27">
        <f t="shared" ref="Y37" si="32">Y39-Y38</f>
        <v>0</v>
      </c>
      <c r="Z37" s="27">
        <f t="shared" si="7"/>
        <v>0</v>
      </c>
    </row>
    <row r="38" spans="1:26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/>
      <c r="E38" s="23">
        <f>51052903420+E13+E18+E36</f>
        <v>62330402420</v>
      </c>
      <c r="F38" s="23">
        <f>54871540820+F13+F18+F36</f>
        <v>59852112820</v>
      </c>
      <c r="G38" s="23"/>
      <c r="H38" s="23">
        <f>H13+H18+H36</f>
        <v>-1218431000</v>
      </c>
      <c r="I38" s="23">
        <f>51052903420+I13+I18+I36</f>
        <v>61111971420</v>
      </c>
      <c r="J38" s="23"/>
      <c r="K38" s="23">
        <f>51202903420+K13+K18+K36</f>
        <v>61261971420</v>
      </c>
      <c r="L38" s="23"/>
      <c r="M38" s="23">
        <f>M13+M18+M36+51202903420</f>
        <v>59261971420</v>
      </c>
      <c r="N38" s="23">
        <f>N13+N18+N36-150000000</f>
        <v>850000000</v>
      </c>
      <c r="O38" s="23">
        <f>O13+O18+O36+51052903420</f>
        <v>60111971420</v>
      </c>
      <c r="P38" s="23">
        <f>54871540820+P13+P18+P36</f>
        <v>59852112820</v>
      </c>
      <c r="Q38" s="23">
        <f>Q13+Q18+Q36</f>
        <v>484901600</v>
      </c>
      <c r="R38" s="23">
        <f>54871540820+R13+R18+R36</f>
        <v>60337014420</v>
      </c>
      <c r="S38" s="23">
        <f>S13+S18+S36</f>
        <v>0</v>
      </c>
      <c r="T38" s="23">
        <f>54871540820+T13+T18+T36</f>
        <v>60337014420</v>
      </c>
      <c r="U38" s="23">
        <f>U13+U18+U36</f>
        <v>3025862400</v>
      </c>
      <c r="V38" s="23">
        <f>54871540820+V13+V18+V36</f>
        <v>63362876820</v>
      </c>
      <c r="W38" s="23">
        <f>W13+W18+W36</f>
        <v>-5223810000</v>
      </c>
      <c r="X38" s="23">
        <f>X13+X18+X36+54871540820</f>
        <v>58139066820</v>
      </c>
      <c r="Y38" s="23">
        <f>Y13+Y18+Y36</f>
        <v>1688120000</v>
      </c>
      <c r="Z38" s="23">
        <f t="shared" si="7"/>
        <v>59827186820</v>
      </c>
    </row>
    <row r="39" spans="1:26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/>
      <c r="E39" s="23">
        <f>51052903420+E15+E20+E25</f>
        <v>62330402420</v>
      </c>
      <c r="F39" s="23">
        <f>49524467820+F15+F20+F25</f>
        <v>59852112820</v>
      </c>
      <c r="G39" s="23"/>
      <c r="H39" s="23">
        <f>H15+H20+H25</f>
        <v>-1218431000</v>
      </c>
      <c r="I39" s="23">
        <f>51052903420+I15+I20+I25</f>
        <v>61111971420</v>
      </c>
      <c r="J39" s="23"/>
      <c r="K39" s="23">
        <f>51202903420+K15+K20+K25</f>
        <v>61261971420</v>
      </c>
      <c r="L39" s="23"/>
      <c r="M39" s="23">
        <f>M15+M20+M25+51202903420</f>
        <v>59261971420</v>
      </c>
      <c r="N39" s="23">
        <f>N15+N20+N25-150000000</f>
        <v>850000000</v>
      </c>
      <c r="O39" s="23">
        <f>O15+O20+O25+51052903420</f>
        <v>60111971420</v>
      </c>
      <c r="P39" s="23">
        <f>49524467820+P15+P20+P25</f>
        <v>59852112820</v>
      </c>
      <c r="Q39" s="23">
        <f>Q15+Q20+Q25</f>
        <v>484901600</v>
      </c>
      <c r="R39" s="23">
        <f>49524467820+R15+R20+R25</f>
        <v>60337014420</v>
      </c>
      <c r="S39" s="23">
        <f>S15+S20+S25</f>
        <v>0</v>
      </c>
      <c r="T39" s="23">
        <f>49524467820+T15+T20+T25</f>
        <v>60337014420</v>
      </c>
      <c r="U39" s="23">
        <f>U15+U20+U25</f>
        <v>3025862400</v>
      </c>
      <c r="V39" s="23">
        <f>49524467820+V15+V20+V25</f>
        <v>63362876820</v>
      </c>
      <c r="W39" s="23">
        <f>W15+W20+W25</f>
        <v>-5223810000</v>
      </c>
      <c r="X39" s="23">
        <f>X15+X20+X25+49524467820</f>
        <v>58139066820</v>
      </c>
      <c r="Y39" s="23">
        <f>Y15+Y20+Y25</f>
        <v>1688120000</v>
      </c>
      <c r="Z39" s="23">
        <f t="shared" si="7"/>
        <v>59827186820</v>
      </c>
    </row>
    <row r="40" spans="1:26" ht="23.25" customHeight="1" x14ac:dyDescent="0.25">
      <c r="A40" s="24"/>
      <c r="B40" s="42" t="s">
        <v>129</v>
      </c>
      <c r="C40" s="27">
        <f t="shared" ref="C40:P40" si="33">C11+C16+C21+C26+C28+C37</f>
        <v>0</v>
      </c>
      <c r="D40" s="27">
        <f t="shared" si="33"/>
        <v>0</v>
      </c>
      <c r="E40" s="27">
        <f t="shared" si="33"/>
        <v>0</v>
      </c>
      <c r="F40" s="27">
        <f t="shared" si="33"/>
        <v>-5347073000</v>
      </c>
      <c r="G40" s="27">
        <f t="shared" si="33"/>
        <v>0</v>
      </c>
      <c r="H40" s="27">
        <f>H11+H16+H21+H26+H28+H37</f>
        <v>0</v>
      </c>
      <c r="I40" s="27">
        <f>I11+I16+I21+I26+I28+I37</f>
        <v>0</v>
      </c>
      <c r="J40" s="27">
        <f>J11+J16+J21+J26+J28+J37</f>
        <v>0</v>
      </c>
      <c r="K40" s="27">
        <f>K11+K16+K21+K26+K28+K37</f>
        <v>0</v>
      </c>
      <c r="L40" s="27">
        <f>L11+L16+L21+L26+L28+L37</f>
        <v>0</v>
      </c>
      <c r="M40" s="27">
        <f t="shared" si="4"/>
        <v>0</v>
      </c>
      <c r="N40" s="27">
        <f t="shared" ref="N40" si="34">N11+N16+N21+N26+N28+N37</f>
        <v>0</v>
      </c>
      <c r="O40" s="27">
        <f t="shared" si="5"/>
        <v>0</v>
      </c>
      <c r="P40" s="27">
        <f t="shared" si="33"/>
        <v>-5347073000</v>
      </c>
      <c r="Q40" s="27">
        <f t="shared" ref="Q40:W40" si="35">Q11+Q16+Q21+Q26+Q28+Q37</f>
        <v>0</v>
      </c>
      <c r="R40" s="27">
        <f t="shared" si="35"/>
        <v>-5347073000</v>
      </c>
      <c r="S40" s="27">
        <f t="shared" si="35"/>
        <v>0</v>
      </c>
      <c r="T40" s="27">
        <f t="shared" si="35"/>
        <v>-5347073000</v>
      </c>
      <c r="U40" s="27">
        <f t="shared" si="35"/>
        <v>0</v>
      </c>
      <c r="V40" s="27">
        <f t="shared" si="35"/>
        <v>-5347073000</v>
      </c>
      <c r="W40" s="27">
        <f t="shared" si="35"/>
        <v>0</v>
      </c>
      <c r="X40" s="27">
        <f t="shared" si="6"/>
        <v>-5347073000</v>
      </c>
      <c r="Y40" s="27">
        <f t="shared" ref="Y40" si="36">Y11+Y16+Y21+Y26+Y28+Y37</f>
        <v>0</v>
      </c>
      <c r="Z40" s="27">
        <f t="shared" si="7"/>
        <v>-5347073000</v>
      </c>
    </row>
    <row r="41" spans="1:26" ht="15.75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</row>
    <row r="42" spans="1:26" ht="12.75" hidden="1" customHeight="1" x14ac:dyDescent="0.25">
      <c r="C42" s="43">
        <v>5914144791.3538399</v>
      </c>
      <c r="D42" s="43"/>
      <c r="E42" s="43"/>
      <c r="F42" s="43">
        <v>5344121783.52631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</row>
    <row r="43" spans="1:26" ht="12.75" hidden="1" customHeight="1" x14ac:dyDescent="0.2">
      <c r="B43" s="40" t="s">
        <v>102</v>
      </c>
    </row>
    <row r="44" spans="1:26" ht="12.75" hidden="1" customHeight="1" x14ac:dyDescent="0.2">
      <c r="B44" s="40" t="s">
        <v>103</v>
      </c>
    </row>
    <row r="45" spans="1:26" ht="12.75" hidden="1" customHeight="1" x14ac:dyDescent="0.2">
      <c r="B45" s="40" t="s">
        <v>104</v>
      </c>
    </row>
    <row r="46" spans="1:26" hidden="1" x14ac:dyDescent="0.2">
      <c r="B46" s="40" t="s">
        <v>109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</row>
    <row r="47" spans="1:26" hidden="1" x14ac:dyDescent="0.2">
      <c r="B47" s="40" t="s">
        <v>110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</row>
    <row r="48" spans="1:26" hidden="1" x14ac:dyDescent="0.2">
      <c r="B48" s="40" t="s">
        <v>111</v>
      </c>
    </row>
    <row r="49" spans="2:5" hidden="1" x14ac:dyDescent="0.2">
      <c r="B49" s="2" t="s">
        <v>112</v>
      </c>
    </row>
    <row r="50" spans="2:5" hidden="1" x14ac:dyDescent="0.2"/>
    <row r="51" spans="2:5" hidden="1" x14ac:dyDescent="0.2"/>
    <row r="52" spans="2:5" hidden="1" x14ac:dyDescent="0.2">
      <c r="B52" s="2" t="s">
        <v>105</v>
      </c>
    </row>
    <row r="54" spans="2:5" x14ac:dyDescent="0.2">
      <c r="C54" s="35"/>
      <c r="D54" s="35"/>
      <c r="E54" s="35"/>
    </row>
  </sheetData>
  <mergeCells count="7">
    <mergeCell ref="A9:B9"/>
    <mergeCell ref="A1:Z1"/>
    <mergeCell ref="A2:Z2"/>
    <mergeCell ref="A3:Z3"/>
    <mergeCell ref="A6:Z6"/>
    <mergeCell ref="A7:Z7"/>
    <mergeCell ref="A8:Z8"/>
  </mergeCells>
  <phoneticPr fontId="0" type="noConversion"/>
  <printOptions horizontalCentered="1"/>
  <pageMargins left="0.78740157480314965" right="0.39370078740157483" top="0.78740157480314965" bottom="0.78740157480314965" header="0.39370078740157483" footer="0.55118110236220474"/>
  <pageSetup paperSize="9" fitToHeight="0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2016-11-04T09:05:36Z</cp:lastPrinted>
  <dcterms:created xsi:type="dcterms:W3CDTF">2002-10-06T09:19:10Z</dcterms:created>
  <dcterms:modified xsi:type="dcterms:W3CDTF">2016-11-04T09:05:44Z</dcterms:modified>
</cp:coreProperties>
</file>