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05" yWindow="375" windowWidth="13395" windowHeight="12435"/>
  </bookViews>
  <sheets>
    <sheet name="Лист1" sheetId="1" r:id="rId1"/>
  </sheets>
  <definedNames>
    <definedName name="_xlnm._FilterDatabase" localSheetId="0" hidden="1">Лист1!$B$11:$F$138</definedName>
    <definedName name="_xlnm.Print_Titles" localSheetId="0">Лист1!$11:$11</definedName>
    <definedName name="_xlnm.Print_Area" localSheetId="0">Лист1!$B$1:$K$138</definedName>
  </definedNames>
  <calcPr calcId="145621"/>
</workbook>
</file>

<file path=xl/calcChain.xml><?xml version="1.0" encoding="utf-8"?>
<calcChain xmlns="http://schemas.openxmlformats.org/spreadsheetml/2006/main">
  <c r="J53" i="1" l="1"/>
  <c r="J124" i="1" l="1"/>
  <c r="J125" i="1"/>
  <c r="J126" i="1"/>
  <c r="J127" i="1"/>
  <c r="J128" i="1"/>
  <c r="J129" i="1"/>
  <c r="J130" i="1"/>
  <c r="J131" i="1"/>
  <c r="J132" i="1"/>
  <c r="J133" i="1"/>
  <c r="J134" i="1"/>
  <c r="J135" i="1"/>
  <c r="J136" i="1"/>
  <c r="J137" i="1"/>
  <c r="J123" i="1"/>
  <c r="I122" i="1"/>
  <c r="H122" i="1"/>
  <c r="J121" i="1"/>
  <c r="J101" i="1"/>
  <c r="J102" i="1"/>
  <c r="J103" i="1"/>
  <c r="J104" i="1"/>
  <c r="J105" i="1"/>
  <c r="J106" i="1"/>
  <c r="J107" i="1"/>
  <c r="J108" i="1"/>
  <c r="J109" i="1"/>
  <c r="J110" i="1"/>
  <c r="J111" i="1"/>
  <c r="J112" i="1"/>
  <c r="J113" i="1"/>
  <c r="J114" i="1"/>
  <c r="J115" i="1"/>
  <c r="J116" i="1"/>
  <c r="J117" i="1"/>
  <c r="J118" i="1"/>
  <c r="J119" i="1"/>
  <c r="J120" i="1"/>
  <c r="J100" i="1"/>
  <c r="I99" i="1"/>
  <c r="H99" i="1"/>
  <c r="J75" i="1"/>
  <c r="J76" i="1"/>
  <c r="J77" i="1"/>
  <c r="J78" i="1"/>
  <c r="J79" i="1"/>
  <c r="J80" i="1"/>
  <c r="J81" i="1"/>
  <c r="J82" i="1"/>
  <c r="J83" i="1"/>
  <c r="J84" i="1"/>
  <c r="J85" i="1"/>
  <c r="J86" i="1"/>
  <c r="J87" i="1"/>
  <c r="J88" i="1"/>
  <c r="J89" i="1"/>
  <c r="J90" i="1"/>
  <c r="J91" i="1"/>
  <c r="J92" i="1"/>
  <c r="J93" i="1"/>
  <c r="J94" i="1"/>
  <c r="J95" i="1"/>
  <c r="J96" i="1"/>
  <c r="J98" i="1"/>
  <c r="I51" i="1"/>
  <c r="J50" i="1"/>
  <c r="J49" i="1"/>
  <c r="J48" i="1"/>
  <c r="I48" i="1"/>
  <c r="H48" i="1"/>
  <c r="J45" i="1"/>
  <c r="J44" i="1" s="1"/>
  <c r="I44" i="1"/>
  <c r="H44" i="1"/>
  <c r="J43" i="1"/>
  <c r="H43" i="1"/>
  <c r="J42" i="1"/>
  <c r="J41" i="1" s="1"/>
  <c r="I41" i="1"/>
  <c r="H41" i="1"/>
  <c r="J40" i="1"/>
  <c r="H40" i="1"/>
  <c r="J39" i="1"/>
  <c r="H39" i="1"/>
  <c r="J37" i="1"/>
  <c r="J38" i="1"/>
  <c r="H38" i="1"/>
  <c r="H37" i="1"/>
  <c r="J36" i="1"/>
  <c r="H36" i="1"/>
  <c r="I35" i="1"/>
  <c r="H35" i="1"/>
  <c r="I28" i="1"/>
  <c r="J27" i="1"/>
  <c r="H27" i="1"/>
  <c r="J26" i="1"/>
  <c r="J25" i="1"/>
  <c r="J24" i="1" s="1"/>
  <c r="H25" i="1"/>
  <c r="I24" i="1"/>
  <c r="H24" i="1"/>
  <c r="J22" i="1"/>
  <c r="J23" i="1"/>
  <c r="J21" i="1"/>
  <c r="H23" i="1"/>
  <c r="H22" i="1"/>
  <c r="H21" i="1"/>
  <c r="I20" i="1"/>
  <c r="H20" i="1"/>
  <c r="J19" i="1"/>
  <c r="J18" i="1" s="1"/>
  <c r="I18" i="1"/>
  <c r="H18" i="1"/>
  <c r="J17" i="1"/>
  <c r="I16" i="1"/>
  <c r="J16" i="1"/>
  <c r="H16" i="1"/>
  <c r="J15" i="1"/>
  <c r="H15" i="1"/>
  <c r="J14" i="1"/>
  <c r="H14" i="1"/>
  <c r="I13" i="1"/>
  <c r="J13" i="1" l="1"/>
  <c r="J99" i="1"/>
  <c r="J20" i="1"/>
  <c r="J122" i="1"/>
  <c r="I47" i="1"/>
  <c r="I46" i="1" s="1"/>
  <c r="I12" i="1"/>
  <c r="J35" i="1"/>
  <c r="F122" i="1"/>
  <c r="I138" i="1" l="1"/>
  <c r="H119" i="1"/>
  <c r="G122" i="1"/>
  <c r="H123" i="1"/>
  <c r="G99" i="1" l="1"/>
  <c r="F74" i="1"/>
  <c r="H74" i="1" s="1"/>
  <c r="J74" i="1" s="1"/>
  <c r="F73" i="1"/>
  <c r="H73" i="1" s="1"/>
  <c r="J73" i="1" s="1"/>
  <c r="F72" i="1"/>
  <c r="H72" i="1" s="1"/>
  <c r="J72" i="1" s="1"/>
  <c r="F71" i="1"/>
  <c r="H71" i="1" s="1"/>
  <c r="J71" i="1" s="1"/>
  <c r="F70" i="1"/>
  <c r="H70" i="1" s="1"/>
  <c r="J70" i="1" s="1"/>
  <c r="F69" i="1"/>
  <c r="H69" i="1" s="1"/>
  <c r="J69" i="1" s="1"/>
  <c r="F68" i="1"/>
  <c r="H68" i="1" s="1"/>
  <c r="J68" i="1" s="1"/>
  <c r="F66" i="1"/>
  <c r="H66" i="1" s="1"/>
  <c r="J66" i="1" s="1"/>
  <c r="F65" i="1"/>
  <c r="H65" i="1" s="1"/>
  <c r="J65" i="1" s="1"/>
  <c r="F64" i="1"/>
  <c r="H64" i="1" s="1"/>
  <c r="J64" i="1" s="1"/>
  <c r="F63" i="1"/>
  <c r="H63" i="1" s="1"/>
  <c r="J63" i="1" s="1"/>
  <c r="F62" i="1"/>
  <c r="H62" i="1" s="1"/>
  <c r="J62" i="1" s="1"/>
  <c r="F61" i="1"/>
  <c r="H61" i="1" s="1"/>
  <c r="J61" i="1" s="1"/>
  <c r="F60" i="1"/>
  <c r="H60" i="1" s="1"/>
  <c r="J60" i="1" s="1"/>
  <c r="F59" i="1"/>
  <c r="H59" i="1" s="1"/>
  <c r="J59" i="1" s="1"/>
  <c r="F58" i="1"/>
  <c r="H58" i="1" s="1"/>
  <c r="J58" i="1" s="1"/>
  <c r="F57" i="1"/>
  <c r="H57" i="1" s="1"/>
  <c r="J57" i="1" s="1"/>
  <c r="F56" i="1"/>
  <c r="H56" i="1" s="1"/>
  <c r="J56" i="1" s="1"/>
  <c r="F55" i="1"/>
  <c r="H55" i="1" s="1"/>
  <c r="J55" i="1" s="1"/>
  <c r="F54" i="1"/>
  <c r="H54" i="1" s="1"/>
  <c r="J54" i="1" s="1"/>
  <c r="F52" i="1"/>
  <c r="H52" i="1" s="1"/>
  <c r="G51" i="1"/>
  <c r="H50" i="1"/>
  <c r="H49" i="1"/>
  <c r="F50" i="1"/>
  <c r="F49" i="1"/>
  <c r="G48" i="1"/>
  <c r="F48" i="1"/>
  <c r="G44" i="1"/>
  <c r="F43" i="1"/>
  <c r="G41" i="1"/>
  <c r="F40" i="1"/>
  <c r="F39" i="1"/>
  <c r="F38" i="1"/>
  <c r="F37" i="1"/>
  <c r="F36" i="1"/>
  <c r="F35" i="1" s="1"/>
  <c r="G35" i="1"/>
  <c r="E35" i="1"/>
  <c r="F34" i="1"/>
  <c r="H34" i="1" s="1"/>
  <c r="J34" i="1" s="1"/>
  <c r="F33" i="1"/>
  <c r="H33" i="1" s="1"/>
  <c r="J33" i="1" s="1"/>
  <c r="F32" i="1"/>
  <c r="H32" i="1" s="1"/>
  <c r="J32" i="1" s="1"/>
  <c r="F31" i="1"/>
  <c r="H31" i="1" s="1"/>
  <c r="J31" i="1" s="1"/>
  <c r="F30" i="1"/>
  <c r="H30" i="1" s="1"/>
  <c r="J30" i="1" s="1"/>
  <c r="F29" i="1"/>
  <c r="H29" i="1" s="1"/>
  <c r="G28" i="1"/>
  <c r="F27" i="1"/>
  <c r="G24" i="1"/>
  <c r="F23" i="1"/>
  <c r="F22" i="1"/>
  <c r="F21" i="1"/>
  <c r="G20" i="1"/>
  <c r="F20" i="1"/>
  <c r="G18" i="1"/>
  <c r="F17" i="1"/>
  <c r="H17" i="1" s="1"/>
  <c r="G16" i="1"/>
  <c r="F16" i="1"/>
  <c r="F15" i="1"/>
  <c r="F14" i="1"/>
  <c r="F13" i="1" s="1"/>
  <c r="G13" i="1"/>
  <c r="E13" i="1"/>
  <c r="J52" i="1" l="1"/>
  <c r="J29" i="1"/>
  <c r="J28" i="1" s="1"/>
  <c r="J12" i="1" s="1"/>
  <c r="H28" i="1"/>
  <c r="G47" i="1"/>
  <c r="G46" i="1" s="1"/>
  <c r="H13" i="1"/>
  <c r="F28" i="1"/>
  <c r="G12" i="1"/>
  <c r="G138" i="1" l="1"/>
  <c r="E122" i="1"/>
  <c r="F126" i="1"/>
  <c r="H126" i="1" s="1"/>
  <c r="D122" i="1" l="1"/>
  <c r="E99" i="1"/>
  <c r="D99" i="1"/>
  <c r="F136" i="1"/>
  <c r="H136" i="1" s="1"/>
  <c r="F118" i="1" l="1"/>
  <c r="H118" i="1" s="1"/>
  <c r="F117" i="1"/>
  <c r="H117" i="1" s="1"/>
  <c r="F116" i="1"/>
  <c r="H116" i="1" s="1"/>
  <c r="E98" i="1"/>
  <c r="F93" i="1" l="1"/>
  <c r="H93" i="1" s="1"/>
  <c r="F92" i="1" l="1"/>
  <c r="H92" i="1" s="1"/>
  <c r="F135" i="1" l="1"/>
  <c r="H135" i="1" s="1"/>
  <c r="F98" i="1"/>
  <c r="H98" i="1" s="1"/>
  <c r="F137" i="1" l="1"/>
  <c r="H137" i="1" s="1"/>
  <c r="F134" i="1"/>
  <c r="H134" i="1" s="1"/>
  <c r="F133" i="1"/>
  <c r="H133" i="1" s="1"/>
  <c r="F132" i="1"/>
  <c r="H132" i="1" s="1"/>
  <c r="F131" i="1"/>
  <c r="H131" i="1" s="1"/>
  <c r="F130" i="1"/>
  <c r="H130" i="1" s="1"/>
  <c r="F129" i="1"/>
  <c r="H129" i="1" s="1"/>
  <c r="F128" i="1"/>
  <c r="H128" i="1" s="1"/>
  <c r="F88" i="1"/>
  <c r="H88" i="1" s="1"/>
  <c r="F77" i="1" l="1"/>
  <c r="H77" i="1" s="1"/>
  <c r="E67" i="1"/>
  <c r="F67" i="1" s="1"/>
  <c r="H67" i="1" s="1"/>
  <c r="J67" i="1" l="1"/>
  <c r="E51" i="1"/>
  <c r="E48" i="1" l="1"/>
  <c r="E47" i="1" s="1"/>
  <c r="D48" i="1"/>
  <c r="F42" i="1" l="1"/>
  <c r="D41" i="1"/>
  <c r="F125" i="1"/>
  <c r="H125" i="1" s="1"/>
  <c r="F127" i="1"/>
  <c r="H127" i="1" s="1"/>
  <c r="F124" i="1"/>
  <c r="F115" i="1"/>
  <c r="H115" i="1" s="1"/>
  <c r="F120" i="1"/>
  <c r="H120" i="1" s="1"/>
  <c r="F121" i="1"/>
  <c r="H121" i="1" s="1"/>
  <c r="F112" i="1"/>
  <c r="H112" i="1" s="1"/>
  <c r="F113" i="1"/>
  <c r="H113" i="1" s="1"/>
  <c r="F114" i="1"/>
  <c r="H114" i="1" s="1"/>
  <c r="F108" i="1"/>
  <c r="H108" i="1" s="1"/>
  <c r="F109" i="1"/>
  <c r="H109" i="1" s="1"/>
  <c r="F110" i="1"/>
  <c r="H110" i="1" s="1"/>
  <c r="F111" i="1"/>
  <c r="H111" i="1" s="1"/>
  <c r="F106" i="1"/>
  <c r="H106" i="1" s="1"/>
  <c r="F107" i="1"/>
  <c r="H107" i="1" s="1"/>
  <c r="F104" i="1"/>
  <c r="H104" i="1" s="1"/>
  <c r="F105" i="1"/>
  <c r="H105" i="1" s="1"/>
  <c r="F101" i="1"/>
  <c r="F102" i="1"/>
  <c r="H102" i="1" s="1"/>
  <c r="F103" i="1"/>
  <c r="H103" i="1" s="1"/>
  <c r="F100" i="1"/>
  <c r="H100" i="1" s="1"/>
  <c r="F95" i="1"/>
  <c r="H95" i="1" s="1"/>
  <c r="F96" i="1"/>
  <c r="H96" i="1" s="1"/>
  <c r="F90" i="1"/>
  <c r="H90" i="1" s="1"/>
  <c r="F91" i="1"/>
  <c r="H91" i="1" s="1"/>
  <c r="F87" i="1"/>
  <c r="H87" i="1" s="1"/>
  <c r="F89" i="1"/>
  <c r="H89" i="1" s="1"/>
  <c r="F82" i="1"/>
  <c r="H82" i="1" s="1"/>
  <c r="F83" i="1"/>
  <c r="H83" i="1" s="1"/>
  <c r="F84" i="1"/>
  <c r="H84" i="1" s="1"/>
  <c r="F85" i="1"/>
  <c r="H85" i="1" s="1"/>
  <c r="F86" i="1"/>
  <c r="H86" i="1" s="1"/>
  <c r="F79" i="1"/>
  <c r="H79" i="1" s="1"/>
  <c r="F80" i="1"/>
  <c r="H80" i="1" s="1"/>
  <c r="F81" i="1"/>
  <c r="H81" i="1" s="1"/>
  <c r="F75" i="1"/>
  <c r="F78" i="1"/>
  <c r="H78" i="1" s="1"/>
  <c r="F45" i="1"/>
  <c r="E44" i="1"/>
  <c r="D44" i="1"/>
  <c r="E41" i="1"/>
  <c r="D35" i="1"/>
  <c r="E28" i="1"/>
  <c r="D28" i="1"/>
  <c r="F26" i="1"/>
  <c r="H26" i="1" s="1"/>
  <c r="F25" i="1"/>
  <c r="E24" i="1"/>
  <c r="D24" i="1"/>
  <c r="E20" i="1"/>
  <c r="D20" i="1"/>
  <c r="F19" i="1"/>
  <c r="E18" i="1"/>
  <c r="D18" i="1"/>
  <c r="E16" i="1"/>
  <c r="E12" i="1" s="1"/>
  <c r="D16" i="1"/>
  <c r="D13" i="1"/>
  <c r="F24" i="1" l="1"/>
  <c r="H45" i="1"/>
  <c r="F44" i="1"/>
  <c r="H19" i="1"/>
  <c r="H12" i="1" s="1"/>
  <c r="F18" i="1"/>
  <c r="H124" i="1"/>
  <c r="F41" i="1"/>
  <c r="H42" i="1"/>
  <c r="H101" i="1"/>
  <c r="F99" i="1"/>
  <c r="H75" i="1"/>
  <c r="E46" i="1"/>
  <c r="D12" i="1"/>
  <c r="D97" i="1"/>
  <c r="F97" i="1" s="1"/>
  <c r="H97" i="1" s="1"/>
  <c r="J97" i="1" l="1"/>
  <c r="J51" i="1" s="1"/>
  <c r="J47" i="1" s="1"/>
  <c r="J46" i="1" s="1"/>
  <c r="J138" i="1" s="1"/>
  <c r="H51" i="1"/>
  <c r="H47" i="1" s="1"/>
  <c r="H46" i="1" s="1"/>
  <c r="F12" i="1"/>
  <c r="E138" i="1"/>
  <c r="D76" i="1" l="1"/>
  <c r="F76" i="1" s="1"/>
  <c r="H76" i="1" s="1"/>
  <c r="D94" i="1" l="1"/>
  <c r="F94" i="1" s="1"/>
  <c r="H94" i="1" l="1"/>
  <c r="H138" i="1" s="1"/>
  <c r="F51" i="1"/>
  <c r="F47" i="1" s="1"/>
  <c r="F46" i="1" s="1"/>
  <c r="F138" i="1" s="1"/>
  <c r="D51" i="1"/>
  <c r="D47" i="1" s="1"/>
  <c r="D46" i="1" s="1"/>
  <c r="D138" i="1" s="1"/>
</calcChain>
</file>

<file path=xl/sharedStrings.xml><?xml version="1.0" encoding="utf-8"?>
<sst xmlns="http://schemas.openxmlformats.org/spreadsheetml/2006/main" count="270" uniqueCount="267">
  <si>
    <t>Наименование доходов</t>
  </si>
  <si>
    <t>000 1 00 00000 00 0000 000</t>
  </si>
  <si>
    <t>Налоговые и неналоговые доходы</t>
  </si>
  <si>
    <t>Налоги на прибыль, доходы</t>
  </si>
  <si>
    <t>Налог на прибыль организаций</t>
  </si>
  <si>
    <t>Налог на доходы физических лиц</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</si>
  <si>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</si>
  <si>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</si>
  <si>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</si>
  <si>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</si>
  <si>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Налоги на совокупный доход</t>
  </si>
  <si>
    <t>Налоги на имущество</t>
  </si>
  <si>
    <t>Налог на имущество организаций</t>
  </si>
  <si>
    <t>Транспортный налог</t>
  </si>
  <si>
    <t>Налоги, сборы и регулярные платежи за пользование природными ресурсами</t>
  </si>
  <si>
    <t>000 1 08 00000 00 0000 000</t>
  </si>
  <si>
    <t>Государственная пошлина</t>
  </si>
  <si>
    <t>000 1 11 00000 00 0000 000</t>
  </si>
  <si>
    <t>Доходы от использования имущества, находящегося в государственной и муниципальной собственности</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</si>
  <si>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</si>
  <si>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Проценты, полученные от предоставления бюджетных кредитов внутри страны за счет средств бюджетов субъектов Российской Федерации</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</si>
  <si>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</si>
  <si>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000 1 12 00000 00 0000 000</t>
  </si>
  <si>
    <t>Платежи при пользовании природными ресурсами</t>
  </si>
  <si>
    <t>Плата за негативное воздействие на окружающую среду</t>
  </si>
  <si>
    <t>Платежи при пользовании недрами</t>
  </si>
  <si>
    <t>Плата за использование лесов</t>
  </si>
  <si>
    <t>000 1 13 00000 00 0000 000</t>
  </si>
  <si>
    <t>000 1 14 00000 00 0000 000</t>
  </si>
  <si>
    <t>Доходы от продажи материальных и нематериальных активов</t>
  </si>
  <si>
    <t>000 1 16 00000 00 0000 000</t>
  </si>
  <si>
    <t>Штрафы, санкции, возмещение ущерба</t>
  </si>
  <si>
    <t>000 1 17 00000 00 0000 000</t>
  </si>
  <si>
    <t>Прочие неналоговые доходы</t>
  </si>
  <si>
    <t>000 1 17 05020 02 0000 180</t>
  </si>
  <si>
    <t>Прочие неналоговые доходы бюджетов субъектов Российской Федерации</t>
  </si>
  <si>
    <t>000 1 12 04000 00 0000 120</t>
  </si>
  <si>
    <t>000 1 12 01000 01 0000 120</t>
  </si>
  <si>
    <t>000 1 11 07012 02 0000 120</t>
  </si>
  <si>
    <t>000 1 11 05032 02 0000 120</t>
  </si>
  <si>
    <t>000 1 11 05022 02 0000 120</t>
  </si>
  <si>
    <t>000 1 11 03020 02 0000 120</t>
  </si>
  <si>
    <t>000 1 11 01020 02 0000 120</t>
  </si>
  <si>
    <t>000 1 06 00000 00 0000 000</t>
  </si>
  <si>
    <t>000 1 06 02000 02 0000 110</t>
  </si>
  <si>
    <t>000 1 06 04000 02 0000 110</t>
  </si>
  <si>
    <t>000 1 07 00000 00 0000 000</t>
  </si>
  <si>
    <t xml:space="preserve">000 1 05 00000 00 0000 000 </t>
  </si>
  <si>
    <t>000 1 05 01000 00 0000 110</t>
  </si>
  <si>
    <t>000 1 01 02000 01 0000 110</t>
  </si>
  <si>
    <t xml:space="preserve">000 1 01 00000 00 0000 000 </t>
  </si>
  <si>
    <t xml:space="preserve">000 1 01 01000 00 0000 110 </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</si>
  <si>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</si>
  <si>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Доходы от оказания платных услуг (работ) и компенсации затрат государства</t>
  </si>
  <si>
    <t>000 1 12 02000 00 0000 120</t>
  </si>
  <si>
    <t>000 1 06 05000 02 0000 110</t>
  </si>
  <si>
    <t>Налог на игорный бизнес</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</si>
  <si>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</si>
  <si>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</si>
  <si>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</si>
  <si>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</si>
  <si>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Иные межбюджетные трансферты</t>
  </si>
  <si>
    <t>Итого</t>
  </si>
  <si>
    <t>000 1 11 05100 02 0000 120</t>
  </si>
  <si>
    <t>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(реконструкции), капитального ремонта и эксплуатации объектов дорожного сервиса, прокладки, переноса, переустройства и эксплуатации инженерных коммуникаций, установки и эксплуатации рекламных конструкций</t>
  </si>
  <si>
    <t>000 1 07 01000 01 0000 110</t>
  </si>
  <si>
    <t>Налог на добычу полезных ископаемых</t>
  </si>
  <si>
    <t>000 1 07 04000 01 0000 110</t>
  </si>
  <si>
    <t>Сборы за пользование объектами животного мира и за пользование объектами водных биологических ресурсов</t>
  </si>
  <si>
    <t>Субвенции бюджетам бюджетной системы Российской Федерации</t>
  </si>
  <si>
    <t>Субсидии бюджетам бюджетной системы Российской Федерации (межбюджетные субсидии)</t>
  </si>
  <si>
    <t>Дотации бюджетам бюджетной системы Российской Федерации</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</si>
  <si>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</si>
  <si>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Код бюджетной классификации РФ</t>
  </si>
  <si>
    <t>Налог, взимаемый в связи с применением упрощенной системы налогообложения</t>
  </si>
  <si>
    <t>Прогнозируемые доходы областного бюджета на 2019 год в соответствии                                                                      с классификацией доходов бюджетов Российской Федерации</t>
  </si>
  <si>
    <t>2019 год
(руб.)</t>
  </si>
  <si>
    <t>000 2 02 25541 02 0000 150</t>
  </si>
  <si>
    <t>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t>
  </si>
  <si>
    <t>000 2 02 25542 02 0000 150</t>
  </si>
  <si>
    <t>Субсидии бюджетам субъектов Российской Федерации на повышение продуктивности в молочном скотоводстве</t>
  </si>
  <si>
    <t>Субсидии бюджетам субъектов Российской Федерации на содействие достижению целевых показателей реализации региональных программ развития агропромышленного комплекса</t>
  </si>
  <si>
    <t>000 2 02 25543 02 0000 150</t>
  </si>
  <si>
    <t>000 2 02 25567 02 0000 150</t>
  </si>
  <si>
    <t>000 2 02 25568 02 0000 150</t>
  </si>
  <si>
    <t>Субсидии бюджетам субъектов Российской Федерации на реализацию мероприятий в области мелиорации земель сельскохозяйственного назначения</t>
  </si>
  <si>
    <t>000 2 02 27112 02 0000 150</t>
  </si>
  <si>
    <t>Субсидии бюджетам субъектов Российской Федерации на софинансирование капитальных вложений в объекты муниципальной собственности</t>
  </si>
  <si>
    <t>000 2 02 35128 02 0000 150</t>
  </si>
  <si>
    <t>Субвенции бюджетам субъектов Российской Федерации на осуществление отдельных полномочий в области водных отношений</t>
  </si>
  <si>
    <t>000 2 02 35129 02 0000 150</t>
  </si>
  <si>
    <t>Субвенции бюджетам субъектов Российской Федерации на осуществление отдельных полномочий в области лесных отношений</t>
  </si>
  <si>
    <t>000 2 02 25066 02 0000 150</t>
  </si>
  <si>
    <t>Субсидии бюджетам субъектов Российской Федерации на подготовку управленческих кадров для организаций народного хозяйства Российской Федерации</t>
  </si>
  <si>
    <t>000 2 02 25516 02 0000 150</t>
  </si>
  <si>
    <t>Субсидии бюджетам субъектов Российской Федерации на реализацию мероприятий по укреплению единства российской нации и этнокультурному развитию народов России</t>
  </si>
  <si>
    <t>Субвенции бюджетам субъектов Российской Федерации на осуществление первичного воинского учета на территориях, где отсутствуют военные комиссариаты</t>
  </si>
  <si>
    <t>000 2 02 35118 02 0000 150</t>
  </si>
  <si>
    <t>000 2 02 35120 02 0000 150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</si>
  <si>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</si>
  <si>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000 2 02 35900 02 0000 150</t>
  </si>
  <si>
    <t>000 2 02 10000 00 0000 150</t>
  </si>
  <si>
    <t>000 2 02 20000 00 0000 150</t>
  </si>
  <si>
    <t>000 2 02 30000 00 0000 150</t>
  </si>
  <si>
    <t>000 2 02 40000 00 0000 150</t>
  </si>
  <si>
    <t>000 2 02 45141 02 0000 150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</si>
  <si>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</si>
  <si>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000 2 02 45142 02 0000 150</t>
  </si>
  <si>
    <t>Межбюджетные трансферты, передаваемые бюджетам субъектов Российской Федерации на обеспечение членов Совета Федерации и их помощников в субъектах Российской Федерации</t>
  </si>
  <si>
    <t>000 2 02 25527 02 0000 150</t>
  </si>
  <si>
    <t>Субсидии бюджетам субъектов Российской Федерации на государственную поддержку малого и среднего предпринимательства, включая крестьянские (фермерские) хозяйства, а также на реализацию мероприятий по поддержке молодежного предпринимательства</t>
  </si>
  <si>
    <t>000 2 02 27111 02 0000 150</t>
  </si>
  <si>
    <t>Субсидии бюджетам субъектов Российской Федерации на софинансирование капитальных вложений в объекты государственной собственности субъектов Российской Федерации</t>
  </si>
  <si>
    <t xml:space="preserve">000 2 02 25027 02 0000 150
</t>
  </si>
  <si>
    <t>000 2 02 25081 02 0000 150</t>
  </si>
  <si>
    <t>000 2 02 25084 02 0000 150</t>
  </si>
  <si>
    <t>000 2 02 25086 02 0000 150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</si>
  <si>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</si>
  <si>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Субсидии бюджетам субъектов Российской Федерации на создание в общеобразовательных организациях, расположенных в сельской местности, условий для занятий физической культурой и спортом</t>
  </si>
  <si>
    <t xml:space="preserve">000 2 02 25097 02 0000 150
</t>
  </si>
  <si>
    <t>000 2 02 25138 02 0000 150</t>
  </si>
  <si>
    <t>000 2 02 25202 02 0000 150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</si>
  <si>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</si>
  <si>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000 2 02 25228 02 0000 150</t>
  </si>
  <si>
    <t xml:space="preserve">Субсидии бюджетам субъектов Российской Федерации на оснащение объектов спортивной инфраструктуры спортивно-технологическим оборудованием </t>
  </si>
  <si>
    <t>000 2 02 25382 02 0000 150</t>
  </si>
  <si>
    <t>Субсидии бюджетам субъектов Российской Федерации на реализацию отдельных мероприятий государственной программы Российской Федерации "Развитие здравоохранения"</t>
  </si>
  <si>
    <t>000 2 02 25402 02 0000 150</t>
  </si>
  <si>
    <t>Субсидии бюджетам субъектов Российской Федерации на софинансирование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</si>
  <si>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000 2 02 25466 02 0000 150</t>
  </si>
  <si>
    <t>Субсидии бюджетам субъектов Российской Федерации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</si>
  <si>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000 2 02 25467 02 0000 150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</si>
  <si>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</si>
  <si>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000 2 02 25517 02 0000 150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</si>
  <si>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</si>
  <si>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000 2 02 35137 02 0000 150</t>
  </si>
  <si>
    <t>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 подвергшихся воздействию радиации</t>
  </si>
  <si>
    <t>000 2 02 35220 02 0000 150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</si>
  <si>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</si>
  <si>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000 2 02 35240 02 0000 150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</si>
  <si>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t>
  </si>
  <si>
    <t>000 2 02 35260 02 0000 150</t>
  </si>
  <si>
    <t>Субвенции бюджетам субъектов Российской Федерации на выплату единовременного пособия при всех формах устройства детей, лишенных родительского попечения, в семью</t>
  </si>
  <si>
    <t>000 2 02 35270 02 0000 150</t>
  </si>
  <si>
    <t>Субвенции бюджетам субъектов Российской Федерации на выплату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t>
  </si>
  <si>
    <t>000 2 02 35280 02 0000 150</t>
  </si>
  <si>
    <t>000 2 02 35290 02 0000 150</t>
  </si>
  <si>
    <t>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t>
  </si>
  <si>
    <t>000 2 02 35380 02 0000 150</t>
  </si>
  <si>
    <t>Субвенции бюджетам субъектов Российской Федерации на выплату государственных пособий лицам, не подлежащим обязательному социальному страхованию на случай временной нетрудоспособности и в связи с материнством, и лицам, уволенным в связи с ликвидацией организаций (прекращением деятельности, полномочий физическими лицами)</t>
  </si>
  <si>
    <t>000 2 02 35573 02 0000 150</t>
  </si>
  <si>
    <t>000 2 02 45161 02 0000 150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</si>
  <si>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</si>
  <si>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000 2 02 25021 02 0000 150</t>
  </si>
  <si>
    <t>000 2 02 25519 02 0000 150</t>
  </si>
  <si>
    <t>000 2 02 25495 02 0000 150</t>
  </si>
  <si>
    <t>000 2 02 25520 02 0000 150</t>
  </si>
  <si>
    <t>Субсидия бюджетам субъектов Российской Федерации на поддержку отрасли культуры</t>
  </si>
  <si>
    <t>000 2 02 35134 02 0000 150</t>
  </si>
  <si>
    <t>000 2 02 35135 02 0000 150</t>
  </si>
  <si>
    <t>000 2 02 35176 02 0000 150</t>
  </si>
  <si>
    <t>000 1 15 00000 00 0000 000</t>
  </si>
  <si>
    <t>Административные платежи и сборы</t>
  </si>
  <si>
    <t>000 1 15 02020 02 0000 140</t>
  </si>
  <si>
    <t>Платежи, взимаемые государственными органами (организациями) субъектов Российской Федерации за выполнение определенных функций</t>
  </si>
  <si>
    <t>000 2 02 15001 02 0000 150</t>
  </si>
  <si>
    <t>Дотации бюджетам субъектов Российской Федерации на выравнивание бюджетной обеспеченности</t>
  </si>
  <si>
    <t>000 2 02 25082 02 0000 150</t>
  </si>
  <si>
    <t>Субсидии бюджетам субъектов Российской Федерации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</si>
  <si>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000 2 02 25462 02 0000 150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</si>
  <si>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</si>
  <si>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000 2 02 25497 02 0000 150</t>
  </si>
  <si>
    <t>Субсидии бюджетам субъектов Российской Федерации на реализацию мероприятий по обеспечению жильем молодых семей</t>
  </si>
  <si>
    <t>000 2 02 35250 02 0000 150</t>
  </si>
  <si>
    <t>Субвенции бюджетам субъектов Российской Федерации на оплату жилищно-коммунальных услуг отдельным категориям граждан</t>
  </si>
  <si>
    <t>000 2 02 25111 02 0000 150</t>
  </si>
  <si>
    <t>Субсидии бюджетам на софинансирование капитальных вложений в объекты государственной собственности субъектов Российской Федерации</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</si>
  <si>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</si>
  <si>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Поправки
2019</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</si>
  <si>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</si>
  <si>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000 2 02 15009 02 0000 150</t>
  </si>
  <si>
    <t>Субсидии бюджетам субъектов Российской Федерации на государственную поддержку спортивных организаций, осуществляющих подготовку спортивного резерва для сборных команд Российской Федерации</t>
  </si>
  <si>
    <t>Субсидии бюджетам субъектов Российской Федерации на реализацию федеральной целевой программы "Развитие физической культуры и спорта в Российской Федерации на 2016 - 2020 годы"</t>
  </si>
  <si>
    <t>Субвенции бюджетам субъектов Российской Федерации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t>
  </si>
  <si>
    <t xml:space="preserve">Субсидии бюджетам субъектов Российской Федерации на введение в промышленную эксплуатацию мощностей по обработке твердых коммунальных отходов и мощностей по утилизации отходов и фракций после обработки твердых коммунальных отходов </t>
  </si>
  <si>
    <t>000 2 02 25297 02 0000 150</t>
  </si>
  <si>
    <t>000 2 02 25114 02 0000 150</t>
  </si>
  <si>
    <t>000 2 02 25170 02 0000 150</t>
  </si>
  <si>
    <t xml:space="preserve">Субсидии бюджетам субъектов Российской Федерации на развитие материально-технической базы детских поликлиник и детских поликлинических отделений медицинских организаций, оказывающих первичную медико-санитарную помощь </t>
  </si>
  <si>
    <t>000 2 02 25173 02 0000 150</t>
  </si>
  <si>
    <t>Субсидии бюджетам субъектов Российской Федерации на создание детских технопарков "Кванториум"</t>
  </si>
  <si>
    <t>000 2 02 25175 02 0000 150</t>
  </si>
  <si>
    <t>Субсидии бюджетам субъектов Российской Федерации на создание ключевых центров развития детей</t>
  </si>
  <si>
    <t>000 2 02 25201 02 0000 150</t>
  </si>
  <si>
    <t>Субсидии бюджетам субъектов Российской Федерации на развитие паллиативной медицинской помощи</t>
  </si>
  <si>
    <t>000 2 02 25210 02 0000 150</t>
  </si>
  <si>
    <t>Субсидии бюджетам субъектов Российской Федерации на внедрение целевой модели цифровой образовательной среды в общеобразовательных организациях и профессиональных образовательных организациях</t>
  </si>
  <si>
    <t>000 2 02 25412 02 0000 150</t>
  </si>
  <si>
    <t xml:space="preserve">000 2 02 25534 02 0000 150  </t>
  </si>
  <si>
    <t>000 2 02 45190 02 0000 150</t>
  </si>
  <si>
    <t>000 2 02 45191 02 0000 150</t>
  </si>
  <si>
    <t>Межбюджетные трансферты, передаваемые бюджетам субъектов Российской Федерации на оснащение медицинских организаций передвижными медицинскими комплексами для оказания медицинской помощи жителям населенных пунктов с численностью населения до 100 человек</t>
  </si>
  <si>
    <t>000 2 02 45192 02 0000 150</t>
  </si>
  <si>
    <t xml:space="preserve">Межбюджетные трансферты, передаваемые бюджетам субъектов Российской Федерации на оснащение оборудованием региональных сосудистых центров и первичных сосудистых отделений </t>
  </si>
  <si>
    <t>000 2 02 45196 02 0000 150</t>
  </si>
  <si>
    <t>Межбюджетные трансферты, передаваемые бюджетам субъектов Российской Федерации на создание и замену фельдшерских, фельдшерско-акушерских пунктов и врачебных амбулаторий для населенных пунктов с численностью населения от 100 до 2000 человек</t>
  </si>
  <si>
    <t>000 2 02 45216 02 0000 150</t>
  </si>
  <si>
    <t>000 2 02 45293 02 0000 150</t>
  </si>
  <si>
    <t xml:space="preserve">Межбюджетные трансферты, передаваемые бюджетам субъектов Российской Федерации на приобретение автотранспорта </t>
  </si>
  <si>
    <t>000 2 02 45294 02 0000 150</t>
  </si>
  <si>
    <t>Межбюджетные трансферты, передаваемые бюджетам субъектов Российской Федерации на организацию профессионального обучения и дополнительного профессионального образования лиц предпенсионного возраста</t>
  </si>
  <si>
    <t>000 2 02 45468 02 0000 150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</si>
  <si>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</si>
  <si>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000 2 02 27567 02 0000 150</t>
  </si>
  <si>
    <t>000 2 02 45393 02 0000 150</t>
  </si>
  <si>
    <t>Межбюджетные трансферты, передаваемые бюджетам субъектов Российской Федерации на финансовое обеспечение дорожной деятельности в рамках реализации национального проекта "Безопасные и качественные автомобильные дороги"</t>
  </si>
  <si>
    <t>Субсидии бюджетам субъектов Российской Федерации на реализацию программ формирования современной городской среды</t>
  </si>
  <si>
    <t>000 2 02 25555 02 0000 150</t>
  </si>
  <si>
    <t>Субсидии бюджетам субъектов Российской Федерации на единовременные компенсационные выплаты  медицинским работникам (врачам, фельдшерам) в возрасте до 50 лет, прибывшим (переехавшим) на работу в сельские населенные пункты, либо рабочие поселки, либо поселки городского типа, либо города с населением до 50 тыс. человек</t>
  </si>
  <si>
    <t>000 2 02 25566 02 0000 150</t>
  </si>
  <si>
    <t>Субсидии бюджетам субъектов Российской Федерации на мероприятия в области обращения с отходами</t>
  </si>
  <si>
    <t>000 2 02 35429 02 0000 150</t>
  </si>
  <si>
    <t>Субвенции бюджетам субъектов Российской Федерации на увеличение площади лесовосстановления</t>
  </si>
  <si>
    <t>000 2 02 35430 02 0000 150</t>
  </si>
  <si>
    <t>Субвенции бюджетам субъектов Российской Федерации на оснащение учреждений, выполняющих мероприятия по воспроизводству лесов, специализированной лесохозяйственной техникой и оборудованием для проведения комплекса мероприятий по лесовосстановлению и лесоразведению</t>
  </si>
  <si>
    <t>000 2 02 35432 02 0000 150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</si>
  <si>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</si>
  <si>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000 2 02 25013 02 0000 150</t>
  </si>
  <si>
    <t>Субсидии бюджетам субъектов Российской Федерации на сокращение доли загрязненных сточных вод</t>
  </si>
  <si>
    <t>000 2 02 25232 02 0000 150</t>
  </si>
  <si>
    <t xml:space="preserve">Субсидии бюджетам субъектов Российской Федерации на создание дополнительных мест для детей в возрасте от 1,5 до 3 лет в образовательных организациях, осуществляющих образовательную деятельность по образовательным программам дошкольного образования </t>
  </si>
  <si>
    <t>000 2 02 25243 02 0000 150</t>
  </si>
  <si>
    <t>Субсидии бюджетам субъектов Российской Федерации на строительство и реконструкцию (модернизацию) объектов питьевого водоснабжения</t>
  </si>
  <si>
    <t>Межбюджетные трансферты, передаваемые бюджетам субъектов Российской Федерации на реализацию комплекса мероприятий, связанных с эффективным использованием тренировочных площадок после проведения чемпионата мира по футболу 2018 года в Российской Федерации</t>
  </si>
  <si>
    <t xml:space="preserve">000 2 02 45426 02 0000 150 </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</si>
  <si>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здравоохранения (ЕГИСЗ)"</t>
  </si>
  <si>
    <t>Единая субвенция бюджетам субъектов Российской Федерации и бюджету 
г. Байконура</t>
  </si>
  <si>
    <t>Межбюджетные трансферты, передаваемые бюджетам субъектов Российской Федерации на финансовое обеспечение расходов на организационные мероприятия, связанные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 также после трансплантации органов и (или) тканей</t>
  </si>
  <si>
    <t>000 2 02 45159 02 0000 150</t>
  </si>
  <si>
    <t>Межбюджетные трансферты, передаваемые бюджетам субъектов Российской Федерации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</si>
  <si>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Субсидии бюджетам субъектов Российской Федерации на реализацию мероприятий государственной программы Российской Федерации "Доступная среда"</t>
  </si>
  <si>
    <t>к Закону Ярославской области</t>
  </si>
  <si>
    <t>от 24.12.2018 № 93-з</t>
  </si>
  <si>
    <t>"</t>
  </si>
  <si>
    <t>"Приложение 5</t>
  </si>
  <si>
    <t xml:space="preserve"> к Закону Ярославской области</t>
  </si>
  <si>
    <t>Уточнение февраля</t>
  </si>
  <si>
    <t>000 2 02 43009 02 0000 150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</si>
  <si>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</si>
  <si>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000 2 02 35460 02 0000 150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</si>
  <si>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</si>
  <si>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</si>
  <si>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Субсидии бюджетам субъектов Российской Федерации на реализацию практик поддержки и развития волонтерства, реализуемых в субъектах Российской Федерации, по итогам проведения Всероссийского конкурса лучших региональных практик поддержки волонтерства "Регион добрых дел"</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</si>
  <si>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</si>
  <si>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Субсидии бюджетам субъектов Российской Федерации на создание условий для получения среднего профессионального и высшего образования людьми с ограниченными возможностями здоровья посредством разработки нормативно-методической базы и поддержки инициативных проектов в субъектах Российской Федерации</t>
  </si>
  <si>
    <t>Субсидии бюджетам субъектов Российской Федерации на обеспечение устойчивого развития сельских территорий</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</si>
  <si>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устойчивого развития сельских территорий</t>
  </si>
  <si>
    <t>Субвенции бюджетам субъектов Российской Федерации на осуществление ежемесячной выплаты в связи с рождением (усыновлением) первого ребенка</t>
  </si>
  <si>
    <t>Межбюджетные трансферты, передаваемые бюджетам субъектов Российской Федерации на создание и оснащение референс-центров для проведения иммуногистохимических, патоморфологических исследований и лучевых методов исследований, переоснащение сети региональных медицинских организаций, оказывающих помощь больным онкологическими заболеваниями в субъектах Российской Федерации</t>
  </si>
  <si>
    <t>Приложение 2</t>
  </si>
  <si>
    <t>Поправки февраля</t>
  </si>
  <si>
    <t>000 2 02 25016 02 0000 150</t>
  </si>
  <si>
    <t>Субсидии бюджетам субъектов Российской Федерации на мероприятия федеральной целевой программы "Развитие водохозяйственного комплекса Российской Федерации в 2012 - 2020 годах"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</si>
  <si>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</si>
  <si>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</si>
  <si>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</si>
  <si>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от 21.02.2019 № 2-з</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</si>
</sst>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Times New Roman"/>
      <family val="2"/>
      <charset val="204"/>
    </font>
    <font>
      <sz val="10"/>
      <name val="Arial"/>
      <family val="2"/>
      <charset val="204"/>
    </font>
    <font>
      <sz val="12"/>
      <name val="Times New Roman"/>
      <family val="2"/>
      <charset val="204"/>
    </font>
    <font>
      <sz val="11"/>
      <name val="Times New Roman"/>
      <family val="2"/>
      <charset val="204"/>
    </font>
    <font>
      <b/>
      <sz val="14"/>
      <name val="Times New Roman"/>
      <family val="2"/>
      <charset val="204"/>
    </font>
    <font>
      <sz val="8"/>
      <name val="Times New Roman"/>
      <family val="2"/>
      <charset val="204"/>
    </font>
    <font>
      <sz val="14"/>
      <name val="Times New Roman"/>
      <family val="2"/>
      <charset val="204"/>
    </font>
    <font>
      <b/>
      <sz val="12"/>
      <name val="Times New Roman"/>
      <family val="2"/>
      <charset val="204"/>
    </font>
    <font>
      <i/>
      <sz val="12"/>
      <name val="Times New Roman"/>
      <family val="2"/>
      <charset val="204"/>
    </font>
    <font>
      <sz val="11"/>
      <color theme="1"/>
      <name val="Times New Roman"/>
      <family val="2"/>
      <charset val="204"/>
    </font>
    <font>
      <sz val="12"/>
      <name val="Times New Roman"/>
      <family val="1"/>
      <charset val="204"/>
    </font>
    <font>
      <sz val="10"/>
      <color rgb="FF000000"/>
      <name val="Arial"/>
      <family val="2"/>
      <charset val="204"/>
    </font>
    <font>
      <i/>
      <sz val="12"/>
      <name val="Times New Roman"/>
      <family val="1"/>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
    <xf numFmtId="0" fontId="0" fillId="0" borderId="0"/>
    <xf numFmtId="0" fontId="1" fillId="0" borderId="0"/>
    <xf numFmtId="0" fontId="9" fillId="0" borderId="0"/>
    <xf numFmtId="0" fontId="11" fillId="0" borderId="0"/>
    <xf numFmtId="0" fontId="1" fillId="0" borderId="0"/>
  </cellStyleXfs>
  <cellXfs count="32">
    <xf numFmtId="0" fontId="0" fillId="0" borderId="0" xfId="0"/>
    <xf numFmtId="3" fontId="2" fillId="2" borderId="1" xfId="0" applyNumberFormat="1" applyFont="1" applyFill="1" applyBorder="1" applyAlignment="1">
      <alignment horizontal="center" vertical="center" wrapText="1"/>
    </xf>
    <xf numFmtId="0" fontId="3" fillId="2" borderId="0" xfId="0" applyFont="1" applyFill="1"/>
    <xf numFmtId="3" fontId="7" fillId="2" borderId="1" xfId="0" applyNumberFormat="1" applyFont="1" applyFill="1" applyBorder="1" applyAlignment="1">
      <alignment horizontal="right" wrapText="1"/>
    </xf>
    <xf numFmtId="3" fontId="2" fillId="2" borderId="1" xfId="0" applyNumberFormat="1" applyFont="1" applyFill="1" applyBorder="1" applyAlignment="1">
      <alignment horizontal="right"/>
    </xf>
    <xf numFmtId="3" fontId="10" fillId="2" borderId="1" xfId="0" applyNumberFormat="1" applyFont="1" applyFill="1" applyBorder="1" applyAlignment="1">
      <alignment horizontal="right" wrapText="1"/>
    </xf>
    <xf numFmtId="3" fontId="2" fillId="2" borderId="1" xfId="0" applyNumberFormat="1" applyFont="1" applyFill="1" applyBorder="1" applyAlignment="1">
      <alignment horizontal="right" wrapText="1"/>
    </xf>
    <xf numFmtId="3" fontId="7" fillId="2" borderId="1" xfId="0" applyNumberFormat="1" applyFont="1" applyFill="1" applyBorder="1" applyAlignment="1">
      <alignment horizontal="right"/>
    </xf>
    <xf numFmtId="3" fontId="8" fillId="2" borderId="1" xfId="0" applyNumberFormat="1" applyFont="1" applyFill="1" applyBorder="1" applyAlignment="1">
      <alignment wrapText="1"/>
    </xf>
    <xf numFmtId="3" fontId="8" fillId="2" borderId="1" xfId="0" applyNumberFormat="1" applyFont="1" applyFill="1" applyBorder="1" applyAlignment="1">
      <alignment horizontal="right"/>
    </xf>
    <xf numFmtId="0" fontId="2" fillId="2" borderId="0" xfId="0" applyFont="1" applyFill="1" applyAlignment="1"/>
    <xf numFmtId="0" fontId="2" fillId="2" borderId="0" xfId="0" applyFont="1" applyFill="1"/>
    <xf numFmtId="0" fontId="6" fillId="2" borderId="0" xfId="0" applyFont="1" applyFill="1"/>
    <xf numFmtId="0" fontId="6" fillId="2" borderId="0" xfId="0" applyFont="1" applyFill="1" applyAlignment="1"/>
    <xf numFmtId="0" fontId="5" fillId="2" borderId="0" xfId="0" applyFont="1" applyFill="1"/>
    <xf numFmtId="0" fontId="2" fillId="2" borderId="1" xfId="0" applyFont="1" applyFill="1" applyBorder="1" applyAlignment="1">
      <alignment horizontal="center" vertical="center" wrapText="1"/>
    </xf>
    <xf numFmtId="0" fontId="7" fillId="2" borderId="1" xfId="0" applyFont="1" applyFill="1" applyBorder="1" applyAlignment="1">
      <alignment horizontal="left" vertical="top" wrapText="1"/>
    </xf>
    <xf numFmtId="0" fontId="2"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0" fontId="8" fillId="2" borderId="1" xfId="0" applyFont="1" applyFill="1" applyBorder="1" applyAlignment="1">
      <alignment horizontal="left" vertical="top" wrapText="1"/>
    </xf>
    <xf numFmtId="0" fontId="3" fillId="2" borderId="0" xfId="0" applyFont="1" applyFill="1" applyBorder="1"/>
    <xf numFmtId="0" fontId="8" fillId="2" borderId="1" xfId="0" applyFont="1" applyFill="1" applyBorder="1" applyAlignment="1">
      <alignment vertical="top" wrapText="1"/>
    </xf>
    <xf numFmtId="0" fontId="7" fillId="2" borderId="1" xfId="1" applyNumberFormat="1" applyFont="1" applyFill="1" applyBorder="1" applyAlignment="1" applyProtection="1">
      <alignment horizontal="left" vertical="top" wrapText="1"/>
      <protection hidden="1"/>
    </xf>
    <xf numFmtId="0" fontId="10" fillId="2" borderId="0" xfId="4" applyFont="1" applyFill="1"/>
    <xf numFmtId="3" fontId="3" fillId="2" borderId="0" xfId="0" applyNumberFormat="1" applyFont="1" applyFill="1"/>
    <xf numFmtId="3" fontId="10" fillId="2" borderId="1" xfId="0" applyNumberFormat="1" applyFont="1" applyFill="1" applyBorder="1" applyAlignment="1">
      <alignment horizontal="right"/>
    </xf>
    <xf numFmtId="0" fontId="12" fillId="2" borderId="1" xfId="0" applyFont="1" applyFill="1" applyBorder="1" applyAlignment="1">
      <alignment horizontal="left" vertical="top" wrapText="1"/>
    </xf>
    <xf numFmtId="0" fontId="2" fillId="2" borderId="0" xfId="0" applyFont="1" applyFill="1" applyAlignment="1">
      <alignment horizontal="right"/>
    </xf>
    <xf numFmtId="0" fontId="2" fillId="2" borderId="0" xfId="0" applyFont="1" applyFill="1" applyAlignment="1">
      <alignment horizontal="right"/>
    </xf>
    <xf numFmtId="0" fontId="2" fillId="2" borderId="0" xfId="0" applyFont="1" applyFill="1" applyAlignment="1">
      <alignment horizontal="right"/>
    </xf>
    <xf numFmtId="0" fontId="4" fillId="2" borderId="0" xfId="0" applyFont="1" applyFill="1" applyAlignment="1">
      <alignment horizontal="center" wrapText="1"/>
    </xf>
    <xf numFmtId="0" fontId="7" fillId="2" borderId="1" xfId="0" applyFont="1" applyFill="1" applyBorder="1" applyAlignment="1">
      <alignment horizontal="left"/>
    </xf>
  </cellXfs>
  <cellStyles count="5">
    <cellStyle name="Обычный" xfId="0" builtinId="0"/>
    <cellStyle name="Обычный 2" xfId="2"/>
    <cellStyle name="Обычный 2 2" xfId="4"/>
    <cellStyle name="Обычный 3" xfId="3"/>
    <cellStyle name="Обычный_Tmp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42"/>
  <sheetViews>
    <sheetView tabSelected="1" view="pageBreakPreview" zoomScale="115" zoomScaleSheetLayoutView="115" workbookViewId="0">
      <selection activeCell="C4" sqref="C4"/>
    </sheetView>
  </sheetViews>
  <sheetFormatPr defaultColWidth="9.140625" defaultRowHeight="15.75" x14ac:dyDescent="0.25"/>
  <cols>
    <col min="1" max="1" width="1" style="2" customWidth="1"/>
    <col min="2" max="2" width="27.140625" style="11" customWidth="1"/>
    <col min="3" max="3" width="45.5703125" style="10" customWidth="1"/>
    <col min="4" max="7" width="18.7109375" style="2" hidden="1" customWidth="1"/>
    <col min="8" max="9" width="18" style="2" hidden="1" customWidth="1"/>
    <col min="10" max="10" width="18" style="2" customWidth="1"/>
    <col min="11" max="11" width="1.42578125" style="2" customWidth="1"/>
    <col min="12" max="12" width="9.140625" style="2"/>
    <col min="13" max="13" width="13.85546875" style="2" bestFit="1" customWidth="1"/>
    <col min="14" max="16384" width="9.140625" style="2"/>
  </cols>
  <sheetData>
    <row r="1" spans="1:10" x14ac:dyDescent="0.25">
      <c r="G1" s="10"/>
      <c r="H1" s="29" t="s">
        <v>259</v>
      </c>
      <c r="I1" s="29"/>
      <c r="J1" s="29"/>
    </row>
    <row r="2" spans="1:10" x14ac:dyDescent="0.25">
      <c r="C2" s="29" t="s">
        <v>245</v>
      </c>
      <c r="D2" s="29"/>
      <c r="E2" s="29"/>
      <c r="F2" s="29"/>
      <c r="G2" s="29"/>
      <c r="H2" s="29"/>
      <c r="I2" s="29"/>
      <c r="J2" s="29"/>
    </row>
    <row r="3" spans="1:10" ht="18" customHeight="1" x14ac:dyDescent="0.25">
      <c r="C3" s="29" t="s">
        <v>266</v>
      </c>
      <c r="D3" s="29"/>
      <c r="E3" s="29"/>
      <c r="F3" s="29"/>
      <c r="G3" s="29"/>
      <c r="H3" s="29"/>
      <c r="I3" s="29"/>
      <c r="J3" s="29"/>
    </row>
    <row r="5" spans="1:10" x14ac:dyDescent="0.25">
      <c r="C5" s="27"/>
      <c r="E5" s="27"/>
      <c r="G5" s="27"/>
      <c r="I5" s="28"/>
      <c r="J5" s="27" t="s">
        <v>244</v>
      </c>
    </row>
    <row r="6" spans="1:10" x14ac:dyDescent="0.25">
      <c r="C6" s="27"/>
      <c r="E6" s="27"/>
      <c r="G6" s="27"/>
      <c r="I6" s="28"/>
      <c r="J6" s="27" t="s">
        <v>241</v>
      </c>
    </row>
    <row r="7" spans="1:10" ht="20.25" customHeight="1" x14ac:dyDescent="0.25">
      <c r="C7" s="27"/>
      <c r="E7" s="27"/>
      <c r="G7" s="27"/>
      <c r="I7" s="28"/>
      <c r="J7" s="27" t="s">
        <v>242</v>
      </c>
    </row>
    <row r="8" spans="1:10" x14ac:dyDescent="0.25">
      <c r="C8" s="27"/>
    </row>
    <row r="9" spans="1:10" ht="52.5" customHeight="1" x14ac:dyDescent="0.3">
      <c r="B9" s="30" t="s">
        <v>75</v>
      </c>
      <c r="C9" s="30"/>
      <c r="D9" s="30"/>
      <c r="E9" s="30"/>
      <c r="F9" s="30"/>
      <c r="G9" s="30"/>
      <c r="H9" s="30"/>
      <c r="I9" s="30"/>
      <c r="J9" s="30"/>
    </row>
    <row r="10" spans="1:10" ht="18.75" x14ac:dyDescent="0.3">
      <c r="B10" s="12"/>
      <c r="C10" s="13"/>
      <c r="D10" s="12"/>
      <c r="E10" s="12"/>
      <c r="F10" s="12"/>
      <c r="G10" s="12"/>
      <c r="H10" s="12"/>
      <c r="I10" s="12"/>
      <c r="J10" s="12"/>
    </row>
    <row r="11" spans="1:10" ht="40.5" customHeight="1" x14ac:dyDescent="0.25">
      <c r="A11" s="14"/>
      <c r="B11" s="15" t="s">
        <v>73</v>
      </c>
      <c r="C11" s="15" t="s">
        <v>0</v>
      </c>
      <c r="D11" s="1" t="s">
        <v>76</v>
      </c>
      <c r="E11" s="1" t="s">
        <v>178</v>
      </c>
      <c r="F11" s="1" t="s">
        <v>76</v>
      </c>
      <c r="G11" s="1" t="s">
        <v>246</v>
      </c>
      <c r="H11" s="1" t="s">
        <v>76</v>
      </c>
      <c r="I11" s="1" t="s">
        <v>260</v>
      </c>
      <c r="J11" s="1" t="s">
        <v>76</v>
      </c>
    </row>
    <row r="12" spans="1:10" ht="21" customHeight="1" x14ac:dyDescent="0.25">
      <c r="B12" s="16" t="s">
        <v>1</v>
      </c>
      <c r="C12" s="16" t="s">
        <v>2</v>
      </c>
      <c r="D12" s="3">
        <f>SUM(D13+D16+D18+D20+D24+D27+D28+D35+D39+D40+D41+D43+D44)</f>
        <v>58828556330</v>
      </c>
      <c r="E12" s="3">
        <f>SUM(E13+E16+E18+E20+E24+E27+E28+E35+E39+E40+E41+E43+E44)</f>
        <v>-180332700</v>
      </c>
      <c r="F12" s="3">
        <f>SUM(F13+F16+F18+F20+F24+F27+F28+F35+F39+F40+F41+F43+F44)</f>
        <v>58648223630</v>
      </c>
      <c r="G12" s="3">
        <f t="shared" ref="G12:J12" si="0">SUM(G13+G16+G18+G20+G24+G27+G28+G35+G39+G40+G41+G43+G44)</f>
        <v>899125021</v>
      </c>
      <c r="H12" s="3">
        <f t="shared" si="0"/>
        <v>59547348651</v>
      </c>
      <c r="I12" s="3">
        <f t="shared" si="0"/>
        <v>-899125021</v>
      </c>
      <c r="J12" s="3">
        <f t="shared" si="0"/>
        <v>58648223630</v>
      </c>
    </row>
    <row r="13" spans="1:10" ht="20.25" customHeight="1" x14ac:dyDescent="0.25">
      <c r="B13" s="16" t="s">
        <v>50</v>
      </c>
      <c r="C13" s="16" t="s">
        <v>3</v>
      </c>
      <c r="D13" s="3">
        <f>D14+D15</f>
        <v>36262597000</v>
      </c>
      <c r="E13" s="3">
        <f>E14+E15</f>
        <v>0</v>
      </c>
      <c r="F13" s="3">
        <f>F14+F15</f>
        <v>36262597000</v>
      </c>
      <c r="G13" s="3">
        <f t="shared" ref="G13:J13" si="1">G14+G15</f>
        <v>854944721</v>
      </c>
      <c r="H13" s="3">
        <f t="shared" si="1"/>
        <v>37117541721</v>
      </c>
      <c r="I13" s="3">
        <f t="shared" si="1"/>
        <v>-854944721</v>
      </c>
      <c r="J13" s="3">
        <f t="shared" si="1"/>
        <v>36262597000</v>
      </c>
    </row>
    <row r="14" spans="1:10" ht="21.75" customHeight="1" x14ac:dyDescent="0.25">
      <c r="B14" s="17" t="s">
        <v>51</v>
      </c>
      <c r="C14" s="17" t="s">
        <v>4</v>
      </c>
      <c r="D14" s="4">
        <v>19001010000</v>
      </c>
      <c r="E14" s="4"/>
      <c r="F14" s="4">
        <f>D14+E14</f>
        <v>19001010000</v>
      </c>
      <c r="G14" s="4"/>
      <c r="H14" s="4">
        <f>F14+G14</f>
        <v>19001010000</v>
      </c>
      <c r="I14" s="4"/>
      <c r="J14" s="4">
        <f>H14+I14</f>
        <v>19001010000</v>
      </c>
    </row>
    <row r="15" spans="1:10" ht="18" customHeight="1" x14ac:dyDescent="0.25">
      <c r="B15" s="17" t="s">
        <v>49</v>
      </c>
      <c r="C15" s="17" t="s">
        <v>5</v>
      </c>
      <c r="D15" s="4">
        <v>17261587000</v>
      </c>
      <c r="E15" s="4"/>
      <c r="F15" s="4">
        <f>D15+E15</f>
        <v>17261587000</v>
      </c>
      <c r="G15" s="4">
        <v>854944721</v>
      </c>
      <c r="H15" s="4">
        <f>F15+G15</f>
        <v>18116531721</v>
      </c>
      <c r="I15" s="4">
        <v>-854944721</v>
      </c>
      <c r="J15" s="4">
        <f>H15+I15</f>
        <v>17261587000</v>
      </c>
    </row>
    <row r="16" spans="1:10" ht="52.5" customHeight="1" x14ac:dyDescent="0.25">
      <c r="B16" s="16" t="s">
        <v>6</v>
      </c>
      <c r="C16" s="16" t="s">
        <v>7</v>
      </c>
      <c r="D16" s="3">
        <f>D17</f>
        <v>11869008000</v>
      </c>
      <c r="E16" s="3">
        <f t="shared" ref="E16" si="2">E17</f>
        <v>-177050000</v>
      </c>
      <c r="F16" s="3">
        <f>F17</f>
        <v>11691958000</v>
      </c>
      <c r="G16" s="3">
        <f t="shared" ref="G16" si="3">G17</f>
        <v>0</v>
      </c>
      <c r="H16" s="3">
        <f>H17</f>
        <v>11691958000</v>
      </c>
      <c r="I16" s="3">
        <f t="shared" ref="I16:J16" si="4">I17</f>
        <v>0</v>
      </c>
      <c r="J16" s="3">
        <f t="shared" si="4"/>
        <v>11691958000</v>
      </c>
    </row>
    <row r="17" spans="2:10" ht="50.25" customHeight="1" x14ac:dyDescent="0.25">
      <c r="B17" s="17" t="s">
        <v>8</v>
      </c>
      <c r="C17" s="17" t="s">
        <v>9</v>
      </c>
      <c r="D17" s="4">
        <v>11869008000</v>
      </c>
      <c r="E17" s="4">
        <v>-177050000</v>
      </c>
      <c r="F17" s="4">
        <f>D17+E17</f>
        <v>11691958000</v>
      </c>
      <c r="G17" s="4"/>
      <c r="H17" s="4">
        <f>F17+G17</f>
        <v>11691958000</v>
      </c>
      <c r="I17" s="4"/>
      <c r="J17" s="4">
        <f>H17+I17</f>
        <v>11691958000</v>
      </c>
    </row>
    <row r="18" spans="2:10" ht="23.25" customHeight="1" x14ac:dyDescent="0.25">
      <c r="B18" s="16" t="s">
        <v>47</v>
      </c>
      <c r="C18" s="16" t="s">
        <v>10</v>
      </c>
      <c r="D18" s="3">
        <f>D19</f>
        <v>2796491000</v>
      </c>
      <c r="E18" s="3">
        <f t="shared" ref="E18" si="5">E19</f>
        <v>0</v>
      </c>
      <c r="F18" s="3">
        <f>F19</f>
        <v>2796491000</v>
      </c>
      <c r="G18" s="3">
        <f t="shared" ref="G18" si="6">G19</f>
        <v>0</v>
      </c>
      <c r="H18" s="3">
        <f>H19</f>
        <v>2796491000</v>
      </c>
      <c r="I18" s="3">
        <f t="shared" ref="I18:J18" si="7">I19</f>
        <v>0</v>
      </c>
      <c r="J18" s="3">
        <f t="shared" si="7"/>
        <v>2796491000</v>
      </c>
    </row>
    <row r="19" spans="2:10" ht="33.75" customHeight="1" x14ac:dyDescent="0.25">
      <c r="B19" s="17" t="s">
        <v>48</v>
      </c>
      <c r="C19" s="17" t="s">
        <v>74</v>
      </c>
      <c r="D19" s="4">
        <v>2796491000</v>
      </c>
      <c r="E19" s="4"/>
      <c r="F19" s="4">
        <f>D19+E19</f>
        <v>2796491000</v>
      </c>
      <c r="G19" s="4"/>
      <c r="H19" s="4">
        <f>F19+G19</f>
        <v>2796491000</v>
      </c>
      <c r="I19" s="4"/>
      <c r="J19" s="4">
        <f>H19+I19</f>
        <v>2796491000</v>
      </c>
    </row>
    <row r="20" spans="2:10" ht="22.5" customHeight="1" x14ac:dyDescent="0.25">
      <c r="B20" s="16" t="s">
        <v>43</v>
      </c>
      <c r="C20" s="16" t="s">
        <v>11</v>
      </c>
      <c r="D20" s="3">
        <f>SUM(D21:D23)</f>
        <v>6994540000</v>
      </c>
      <c r="E20" s="3">
        <f t="shared" ref="E20" si="8">SUM(E21:E23)</f>
        <v>-18600000</v>
      </c>
      <c r="F20" s="3">
        <f>SUM(F21:F23)</f>
        <v>6975940000</v>
      </c>
      <c r="G20" s="3">
        <f t="shared" ref="G20" si="9">SUM(G21:G23)</f>
        <v>0</v>
      </c>
      <c r="H20" s="3">
        <f>SUM(H21:H23)</f>
        <v>6975940000</v>
      </c>
      <c r="I20" s="3">
        <f t="shared" ref="I20:J20" si="10">SUM(I21:I23)</f>
        <v>0</v>
      </c>
      <c r="J20" s="3">
        <f t="shared" si="10"/>
        <v>6975940000</v>
      </c>
    </row>
    <row r="21" spans="2:10" ht="19.5" customHeight="1" x14ac:dyDescent="0.25">
      <c r="B21" s="17" t="s">
        <v>44</v>
      </c>
      <c r="C21" s="17" t="s">
        <v>12</v>
      </c>
      <c r="D21" s="4">
        <v>5633300000</v>
      </c>
      <c r="E21" s="4">
        <v>-18600000</v>
      </c>
      <c r="F21" s="4">
        <f>D21+E21</f>
        <v>5614700000</v>
      </c>
      <c r="G21" s="4"/>
      <c r="H21" s="4">
        <f>F21+G21</f>
        <v>5614700000</v>
      </c>
      <c r="I21" s="4"/>
      <c r="J21" s="4">
        <f>H21+I21</f>
        <v>5614700000</v>
      </c>
    </row>
    <row r="22" spans="2:10" ht="21" customHeight="1" x14ac:dyDescent="0.25">
      <c r="B22" s="17" t="s">
        <v>45</v>
      </c>
      <c r="C22" s="17" t="s">
        <v>13</v>
      </c>
      <c r="D22" s="4">
        <v>1356000000</v>
      </c>
      <c r="E22" s="4"/>
      <c r="F22" s="4">
        <f>D22+E22</f>
        <v>1356000000</v>
      </c>
      <c r="G22" s="4"/>
      <c r="H22" s="4">
        <f>F22+G22</f>
        <v>1356000000</v>
      </c>
      <c r="I22" s="4"/>
      <c r="J22" s="4">
        <f t="shared" ref="J22:J23" si="11">H22+I22</f>
        <v>1356000000</v>
      </c>
    </row>
    <row r="23" spans="2:10" ht="21.75" customHeight="1" x14ac:dyDescent="0.25">
      <c r="B23" s="17" t="s">
        <v>55</v>
      </c>
      <c r="C23" s="17" t="s">
        <v>56</v>
      </c>
      <c r="D23" s="4">
        <v>5240000</v>
      </c>
      <c r="E23" s="4"/>
      <c r="F23" s="4">
        <f>D23+E23</f>
        <v>5240000</v>
      </c>
      <c r="G23" s="4"/>
      <c r="H23" s="4">
        <f>F23+G23</f>
        <v>5240000</v>
      </c>
      <c r="I23" s="4"/>
      <c r="J23" s="4">
        <f t="shared" si="11"/>
        <v>5240000</v>
      </c>
    </row>
    <row r="24" spans="2:10" ht="34.5" customHeight="1" x14ac:dyDescent="0.25">
      <c r="B24" s="16" t="s">
        <v>46</v>
      </c>
      <c r="C24" s="16" t="s">
        <v>14</v>
      </c>
      <c r="D24" s="3">
        <f>D25+D26</f>
        <v>14483000</v>
      </c>
      <c r="E24" s="3">
        <f t="shared" ref="E24" si="12">E25+E26</f>
        <v>0</v>
      </c>
      <c r="F24" s="3">
        <f>F25+F26</f>
        <v>14483000</v>
      </c>
      <c r="G24" s="3">
        <f t="shared" ref="G24" si="13">G25+G26</f>
        <v>0</v>
      </c>
      <c r="H24" s="3">
        <f>H25+H26</f>
        <v>14483000</v>
      </c>
      <c r="I24" s="3">
        <f t="shared" ref="I24:J24" si="14">I25+I26</f>
        <v>0</v>
      </c>
      <c r="J24" s="3">
        <f t="shared" si="14"/>
        <v>14483000</v>
      </c>
    </row>
    <row r="25" spans="2:10" ht="22.5" customHeight="1" x14ac:dyDescent="0.25">
      <c r="B25" s="18" t="s">
        <v>65</v>
      </c>
      <c r="C25" s="18" t="s">
        <v>66</v>
      </c>
      <c r="D25" s="5">
        <v>9827000</v>
      </c>
      <c r="E25" s="5"/>
      <c r="F25" s="5">
        <f>D25+E25</f>
        <v>9827000</v>
      </c>
      <c r="G25" s="5"/>
      <c r="H25" s="5">
        <f>F25+G25</f>
        <v>9827000</v>
      </c>
      <c r="I25" s="5"/>
      <c r="J25" s="5">
        <f>H25+I25</f>
        <v>9827000</v>
      </c>
    </row>
    <row r="26" spans="2:10" ht="50.25" customHeight="1" x14ac:dyDescent="0.25">
      <c r="B26" s="17" t="s">
        <v>67</v>
      </c>
      <c r="C26" s="17" t="s">
        <v>68</v>
      </c>
      <c r="D26" s="4">
        <v>4656000</v>
      </c>
      <c r="E26" s="4"/>
      <c r="F26" s="4">
        <f>D26+E26</f>
        <v>4656000</v>
      </c>
      <c r="G26" s="4"/>
      <c r="H26" s="4">
        <f>F26+G26</f>
        <v>4656000</v>
      </c>
      <c r="I26" s="4"/>
      <c r="J26" s="4">
        <f>H26+I26</f>
        <v>4656000</v>
      </c>
    </row>
    <row r="27" spans="2:10" ht="19.5" customHeight="1" x14ac:dyDescent="0.25">
      <c r="B27" s="16" t="s">
        <v>15</v>
      </c>
      <c r="C27" s="16" t="s">
        <v>16</v>
      </c>
      <c r="D27" s="3">
        <v>230217000</v>
      </c>
      <c r="E27" s="3"/>
      <c r="F27" s="3">
        <f>D27+E27</f>
        <v>230217000</v>
      </c>
      <c r="G27" s="3"/>
      <c r="H27" s="3">
        <f>F27+G27</f>
        <v>230217000</v>
      </c>
      <c r="I27" s="3"/>
      <c r="J27" s="3">
        <f>H27+I27</f>
        <v>230217000</v>
      </c>
    </row>
    <row r="28" spans="2:10" ht="51.75" customHeight="1" x14ac:dyDescent="0.25">
      <c r="B28" s="16" t="s">
        <v>17</v>
      </c>
      <c r="C28" s="16" t="s">
        <v>18</v>
      </c>
      <c r="D28" s="3">
        <f>SUM(D29:D34)</f>
        <v>47468400</v>
      </c>
      <c r="E28" s="3">
        <f t="shared" ref="E28" si="15">SUM(E29:E34)</f>
        <v>15317300</v>
      </c>
      <c r="F28" s="3">
        <f>SUM(F29:F34)</f>
        <v>62785700</v>
      </c>
      <c r="G28" s="3">
        <f t="shared" ref="G28" si="16">SUM(G29:G34)</f>
        <v>0</v>
      </c>
      <c r="H28" s="3">
        <f>SUM(H29:H34)</f>
        <v>62785700</v>
      </c>
      <c r="I28" s="3">
        <f t="shared" ref="I28" si="17">SUM(I29:I34)</f>
        <v>0</v>
      </c>
      <c r="J28" s="3">
        <f>SUM(J29:J34)</f>
        <v>62785700</v>
      </c>
    </row>
    <row r="29" spans="2:10" ht="84.75" customHeight="1" x14ac:dyDescent="0.25">
      <c r="B29" s="17" t="s">
        <v>42</v>
      </c>
      <c r="C29" s="17" t="s">
        <v>19</v>
      </c>
      <c r="D29" s="4">
        <v>4939400</v>
      </c>
      <c r="E29" s="4"/>
      <c r="F29" s="4">
        <f t="shared" ref="F29:F34" si="18">D29+E29</f>
        <v>4939400</v>
      </c>
      <c r="G29" s="4"/>
      <c r="H29" s="4">
        <f t="shared" ref="H29:H34" si="19">F29+G29</f>
        <v>4939400</v>
      </c>
      <c r="I29" s="4"/>
      <c r="J29" s="4">
        <f t="shared" ref="J29:J34" si="20">H29+I29</f>
        <v>4939400</v>
      </c>
    </row>
    <row r="30" spans="2:10" ht="66.75" customHeight="1" x14ac:dyDescent="0.25">
      <c r="B30" s="17" t="s">
        <v>41</v>
      </c>
      <c r="C30" s="17" t="s">
        <v>20</v>
      </c>
      <c r="D30" s="4">
        <v>13300000</v>
      </c>
      <c r="E30" s="4"/>
      <c r="F30" s="4">
        <f t="shared" si="18"/>
        <v>13300000</v>
      </c>
      <c r="G30" s="4"/>
      <c r="H30" s="4">
        <f t="shared" si="19"/>
        <v>13300000</v>
      </c>
      <c r="I30" s="4"/>
      <c r="J30" s="4">
        <f t="shared" si="20"/>
        <v>13300000</v>
      </c>
    </row>
    <row r="31" spans="2:10" ht="116.25" customHeight="1" x14ac:dyDescent="0.25">
      <c r="B31" s="17" t="s">
        <v>40</v>
      </c>
      <c r="C31" s="17" t="s">
        <v>72</v>
      </c>
      <c r="D31" s="5">
        <v>9175000</v>
      </c>
      <c r="E31" s="5"/>
      <c r="F31" s="5">
        <f t="shared" si="18"/>
        <v>9175000</v>
      </c>
      <c r="G31" s="5"/>
      <c r="H31" s="5">
        <f t="shared" si="19"/>
        <v>9175000</v>
      </c>
      <c r="I31" s="5"/>
      <c r="J31" s="5">
        <f t="shared" si="20"/>
        <v>9175000</v>
      </c>
    </row>
    <row r="32" spans="2:10" ht="120" customHeight="1" x14ac:dyDescent="0.25">
      <c r="B32" s="17" t="s">
        <v>39</v>
      </c>
      <c r="C32" s="17" t="s">
        <v>52</v>
      </c>
      <c r="D32" s="25">
        <v>5500000</v>
      </c>
      <c r="E32" s="25">
        <v>15317300</v>
      </c>
      <c r="F32" s="25">
        <f t="shared" si="18"/>
        <v>20817300</v>
      </c>
      <c r="G32" s="25"/>
      <c r="H32" s="25">
        <f t="shared" si="19"/>
        <v>20817300</v>
      </c>
      <c r="I32" s="25"/>
      <c r="J32" s="25">
        <f t="shared" si="20"/>
        <v>20817300</v>
      </c>
    </row>
    <row r="33" spans="1:13" ht="197.25" customHeight="1" x14ac:dyDescent="0.25">
      <c r="B33" s="17" t="s">
        <v>63</v>
      </c>
      <c r="C33" s="17" t="s">
        <v>64</v>
      </c>
      <c r="D33" s="5">
        <v>1000</v>
      </c>
      <c r="E33" s="5"/>
      <c r="F33" s="5">
        <f t="shared" si="18"/>
        <v>1000</v>
      </c>
      <c r="G33" s="5"/>
      <c r="H33" s="5">
        <f t="shared" si="19"/>
        <v>1000</v>
      </c>
      <c r="I33" s="5"/>
      <c r="J33" s="5">
        <f t="shared" si="20"/>
        <v>1000</v>
      </c>
    </row>
    <row r="34" spans="1:13" ht="83.25" customHeight="1" x14ac:dyDescent="0.25">
      <c r="B34" s="17" t="s">
        <v>38</v>
      </c>
      <c r="C34" s="17" t="s">
        <v>21</v>
      </c>
      <c r="D34" s="5">
        <v>14553000</v>
      </c>
      <c r="E34" s="5"/>
      <c r="F34" s="5">
        <f t="shared" si="18"/>
        <v>14553000</v>
      </c>
      <c r="G34" s="5"/>
      <c r="H34" s="5">
        <f t="shared" si="19"/>
        <v>14553000</v>
      </c>
      <c r="I34" s="5"/>
      <c r="J34" s="5">
        <f t="shared" si="20"/>
        <v>14553000</v>
      </c>
    </row>
    <row r="35" spans="1:13" ht="34.5" customHeight="1" x14ac:dyDescent="0.25">
      <c r="B35" s="16" t="s">
        <v>22</v>
      </c>
      <c r="C35" s="16" t="s">
        <v>23</v>
      </c>
      <c r="D35" s="3">
        <f>SUM(D36:D38)</f>
        <v>57461200</v>
      </c>
      <c r="E35" s="3">
        <f>SUM(E36:E38)</f>
        <v>0</v>
      </c>
      <c r="F35" s="3">
        <f>SUM(F36:F38)</f>
        <v>57461200</v>
      </c>
      <c r="G35" s="3">
        <f t="shared" ref="G35" si="21">SUM(G36:G38)</f>
        <v>44180300</v>
      </c>
      <c r="H35" s="3">
        <f>SUM(H36:H38)</f>
        <v>101641500</v>
      </c>
      <c r="I35" s="3">
        <f t="shared" ref="I35:J35" si="22">SUM(I36:I38)</f>
        <v>-44180300</v>
      </c>
      <c r="J35" s="3">
        <f t="shared" si="22"/>
        <v>57461200</v>
      </c>
    </row>
    <row r="36" spans="1:13" ht="33" customHeight="1" x14ac:dyDescent="0.25">
      <c r="B36" s="17" t="s">
        <v>37</v>
      </c>
      <c r="C36" s="17" t="s">
        <v>24</v>
      </c>
      <c r="D36" s="6">
        <v>17186000</v>
      </c>
      <c r="E36" s="6"/>
      <c r="F36" s="6">
        <f>D36+E36</f>
        <v>17186000</v>
      </c>
      <c r="G36" s="6"/>
      <c r="H36" s="6">
        <f>F36+G36</f>
        <v>17186000</v>
      </c>
      <c r="I36" s="6"/>
      <c r="J36" s="6">
        <f>H36+I36</f>
        <v>17186000</v>
      </c>
    </row>
    <row r="37" spans="1:13" ht="18.75" customHeight="1" x14ac:dyDescent="0.25">
      <c r="B37" s="17" t="s">
        <v>54</v>
      </c>
      <c r="C37" s="17" t="s">
        <v>25</v>
      </c>
      <c r="D37" s="6">
        <v>1950000</v>
      </c>
      <c r="E37" s="6"/>
      <c r="F37" s="6">
        <f>D37+E37</f>
        <v>1950000</v>
      </c>
      <c r="G37" s="6"/>
      <c r="H37" s="6">
        <f>F37+G37</f>
        <v>1950000</v>
      </c>
      <c r="I37" s="6"/>
      <c r="J37" s="6">
        <f t="shared" ref="J37:J38" si="23">H37+I37</f>
        <v>1950000</v>
      </c>
    </row>
    <row r="38" spans="1:13" ht="18.75" customHeight="1" x14ac:dyDescent="0.25">
      <c r="B38" s="17" t="s">
        <v>36</v>
      </c>
      <c r="C38" s="17" t="s">
        <v>26</v>
      </c>
      <c r="D38" s="6">
        <v>38325200</v>
      </c>
      <c r="E38" s="6"/>
      <c r="F38" s="6">
        <f>D38+E38</f>
        <v>38325200</v>
      </c>
      <c r="G38" s="6">
        <v>44180300</v>
      </c>
      <c r="H38" s="6">
        <f>F38+G38</f>
        <v>82505500</v>
      </c>
      <c r="I38" s="6">
        <v>-44180300</v>
      </c>
      <c r="J38" s="6">
        <f t="shared" si="23"/>
        <v>38325200</v>
      </c>
    </row>
    <row r="39" spans="1:13" ht="39.75" customHeight="1" x14ac:dyDescent="0.25">
      <c r="B39" s="16" t="s">
        <v>27</v>
      </c>
      <c r="C39" s="16" t="s">
        <v>53</v>
      </c>
      <c r="D39" s="3">
        <v>33594990</v>
      </c>
      <c r="E39" s="3"/>
      <c r="F39" s="3">
        <f>D39+E39</f>
        <v>33594990</v>
      </c>
      <c r="G39" s="3"/>
      <c r="H39" s="3">
        <f>F39+G39</f>
        <v>33594990</v>
      </c>
      <c r="I39" s="3"/>
      <c r="J39" s="3">
        <f>H39+I39</f>
        <v>33594990</v>
      </c>
    </row>
    <row r="40" spans="1:13" ht="33.75" customHeight="1" x14ac:dyDescent="0.25">
      <c r="B40" s="16" t="s">
        <v>28</v>
      </c>
      <c r="C40" s="16" t="s">
        <v>29</v>
      </c>
      <c r="D40" s="3">
        <v>1593000</v>
      </c>
      <c r="E40" s="3"/>
      <c r="F40" s="3">
        <f>D40+E40</f>
        <v>1593000</v>
      </c>
      <c r="G40" s="3"/>
      <c r="H40" s="3">
        <f>F40+G40</f>
        <v>1593000</v>
      </c>
      <c r="I40" s="3"/>
      <c r="J40" s="3">
        <f>H40+I40</f>
        <v>1593000</v>
      </c>
    </row>
    <row r="41" spans="1:13" ht="20.25" customHeight="1" x14ac:dyDescent="0.25">
      <c r="B41" s="16" t="s">
        <v>161</v>
      </c>
      <c r="C41" s="16" t="s">
        <v>162</v>
      </c>
      <c r="D41" s="3">
        <f>D42</f>
        <v>1000000</v>
      </c>
      <c r="E41" s="3">
        <f t="shared" ref="E41" si="24">E42</f>
        <v>0</v>
      </c>
      <c r="F41" s="3">
        <f>F42</f>
        <v>1000000</v>
      </c>
      <c r="G41" s="3">
        <f t="shared" ref="G41" si="25">G42</f>
        <v>0</v>
      </c>
      <c r="H41" s="3">
        <f>H42</f>
        <v>1000000</v>
      </c>
      <c r="I41" s="3">
        <f t="shared" ref="I41:J41" si="26">I42</f>
        <v>0</v>
      </c>
      <c r="J41" s="3">
        <f t="shared" si="26"/>
        <v>1000000</v>
      </c>
    </row>
    <row r="42" spans="1:13" ht="69.75" customHeight="1" x14ac:dyDescent="0.25">
      <c r="B42" s="18" t="s">
        <v>163</v>
      </c>
      <c r="C42" s="17" t="s">
        <v>164</v>
      </c>
      <c r="D42" s="6">
        <v>1000000</v>
      </c>
      <c r="E42" s="6"/>
      <c r="F42" s="6">
        <f>D42+E42</f>
        <v>1000000</v>
      </c>
      <c r="G42" s="6"/>
      <c r="H42" s="6">
        <f>F42+G42</f>
        <v>1000000</v>
      </c>
      <c r="I42" s="6"/>
      <c r="J42" s="6">
        <f>H42+I42</f>
        <v>1000000</v>
      </c>
    </row>
    <row r="43" spans="1:13" ht="18" customHeight="1" x14ac:dyDescent="0.25">
      <c r="B43" s="16" t="s">
        <v>30</v>
      </c>
      <c r="C43" s="16" t="s">
        <v>31</v>
      </c>
      <c r="D43" s="3">
        <v>517155740</v>
      </c>
      <c r="E43" s="3"/>
      <c r="F43" s="3">
        <f>D43+E43</f>
        <v>517155740</v>
      </c>
      <c r="G43" s="3"/>
      <c r="H43" s="3">
        <f>F43+G43</f>
        <v>517155740</v>
      </c>
      <c r="I43" s="3"/>
      <c r="J43" s="3">
        <f>H43+I43</f>
        <v>517155740</v>
      </c>
    </row>
    <row r="44" spans="1:13" ht="17.25" customHeight="1" x14ac:dyDescent="0.25">
      <c r="B44" s="16" t="s">
        <v>32</v>
      </c>
      <c r="C44" s="16" t="s">
        <v>33</v>
      </c>
      <c r="D44" s="3">
        <f>D45</f>
        <v>2947000</v>
      </c>
      <c r="E44" s="3">
        <f t="shared" ref="E44" si="27">E45</f>
        <v>0</v>
      </c>
      <c r="F44" s="3">
        <f>F45</f>
        <v>2947000</v>
      </c>
      <c r="G44" s="3">
        <f t="shared" ref="G44" si="28">G45</f>
        <v>0</v>
      </c>
      <c r="H44" s="3">
        <f>H45</f>
        <v>2947000</v>
      </c>
      <c r="I44" s="3">
        <f t="shared" ref="I44:J44" si="29">I45</f>
        <v>0</v>
      </c>
      <c r="J44" s="3">
        <f t="shared" si="29"/>
        <v>2947000</v>
      </c>
    </row>
    <row r="45" spans="1:13" ht="32.25" customHeight="1" x14ac:dyDescent="0.25">
      <c r="B45" s="17" t="s">
        <v>34</v>
      </c>
      <c r="C45" s="17" t="s">
        <v>35</v>
      </c>
      <c r="D45" s="6">
        <v>2947000</v>
      </c>
      <c r="E45" s="6"/>
      <c r="F45" s="6">
        <f>D45+E45</f>
        <v>2947000</v>
      </c>
      <c r="G45" s="6"/>
      <c r="H45" s="6">
        <f>F45+G45</f>
        <v>2947000</v>
      </c>
      <c r="I45" s="6"/>
      <c r="J45" s="6">
        <f>H45+I45</f>
        <v>2947000</v>
      </c>
    </row>
    <row r="46" spans="1:13" ht="18" customHeight="1" x14ac:dyDescent="0.25">
      <c r="A46" s="20"/>
      <c r="B46" s="16" t="s">
        <v>57</v>
      </c>
      <c r="C46" s="16" t="s">
        <v>58</v>
      </c>
      <c r="D46" s="7">
        <f>D47</f>
        <v>6514653608</v>
      </c>
      <c r="E46" s="7">
        <f t="shared" ref="E46" si="30">E47</f>
        <v>5994339200</v>
      </c>
      <c r="F46" s="7">
        <f>F47</f>
        <v>12508992808</v>
      </c>
      <c r="G46" s="7">
        <f t="shared" ref="G46" si="31">G47</f>
        <v>176905500</v>
      </c>
      <c r="H46" s="7">
        <f>H47</f>
        <v>12685898308</v>
      </c>
      <c r="I46" s="7">
        <f t="shared" ref="I46:J46" si="32">I47</f>
        <v>0</v>
      </c>
      <c r="J46" s="7">
        <f t="shared" si="32"/>
        <v>12685898308</v>
      </c>
    </row>
    <row r="47" spans="1:13" ht="51.75" customHeight="1" x14ac:dyDescent="0.25">
      <c r="A47" s="20"/>
      <c r="B47" s="16" t="s">
        <v>59</v>
      </c>
      <c r="C47" s="16" t="s">
        <v>60</v>
      </c>
      <c r="D47" s="3">
        <f>SUM(D48,D51,D99,D122)</f>
        <v>6514653608</v>
      </c>
      <c r="E47" s="3">
        <f>SUM(E48,E51,E99,E122)</f>
        <v>5994339200</v>
      </c>
      <c r="F47" s="3">
        <f>SUM(F48,F51,F99,F122)</f>
        <v>12508992808</v>
      </c>
      <c r="G47" s="3">
        <f t="shared" ref="G47" si="33">SUM(G48,G51,G99,G122)</f>
        <v>176905500</v>
      </c>
      <c r="H47" s="3">
        <f>SUM(H48,H51,H99,H122)</f>
        <v>12685898308</v>
      </c>
      <c r="I47" s="3">
        <f t="shared" ref="I47:J47" si="34">SUM(I48,I51,I99,I122)</f>
        <v>0</v>
      </c>
      <c r="J47" s="3">
        <f t="shared" si="34"/>
        <v>12685898308</v>
      </c>
      <c r="M47" s="24"/>
    </row>
    <row r="48" spans="1:13" ht="36" customHeight="1" x14ac:dyDescent="0.25">
      <c r="A48" s="20"/>
      <c r="B48" s="16" t="s">
        <v>101</v>
      </c>
      <c r="C48" s="16" t="s">
        <v>71</v>
      </c>
      <c r="D48" s="7">
        <f>D49+D50</f>
        <v>788785900</v>
      </c>
      <c r="E48" s="7">
        <f t="shared" ref="E48" si="35">E49+E50</f>
        <v>744086000</v>
      </c>
      <c r="F48" s="7">
        <f>F49+F50</f>
        <v>1532871900</v>
      </c>
      <c r="G48" s="7">
        <f t="shared" ref="G48" si="36">G49+G50</f>
        <v>0</v>
      </c>
      <c r="H48" s="7">
        <f>H49+H50</f>
        <v>1532871900</v>
      </c>
      <c r="I48" s="7">
        <f t="shared" ref="I48" si="37">I49+I50</f>
        <v>0</v>
      </c>
      <c r="J48" s="7">
        <f>J49+J50</f>
        <v>1532871900</v>
      </c>
    </row>
    <row r="49" spans="1:10" ht="50.25" customHeight="1" x14ac:dyDescent="0.25">
      <c r="A49" s="20"/>
      <c r="B49" s="19" t="s">
        <v>165</v>
      </c>
      <c r="C49" s="21" t="s">
        <v>166</v>
      </c>
      <c r="D49" s="8">
        <v>788785900</v>
      </c>
      <c r="E49" s="8"/>
      <c r="F49" s="8">
        <f>D49+E49</f>
        <v>788785900</v>
      </c>
      <c r="G49" s="8"/>
      <c r="H49" s="8">
        <f>F49+G49</f>
        <v>788785900</v>
      </c>
      <c r="I49" s="8"/>
      <c r="J49" s="8">
        <f>H49+I49</f>
        <v>788785900</v>
      </c>
    </row>
    <row r="50" spans="1:10" ht="84" customHeight="1" x14ac:dyDescent="0.25">
      <c r="A50" s="20"/>
      <c r="B50" s="19" t="s">
        <v>180</v>
      </c>
      <c r="C50" s="21" t="s">
        <v>179</v>
      </c>
      <c r="D50" s="8">
        <v>0</v>
      </c>
      <c r="E50" s="8">
        <v>744086000</v>
      </c>
      <c r="F50" s="8">
        <f>D50+E50</f>
        <v>744086000</v>
      </c>
      <c r="G50" s="8"/>
      <c r="H50" s="8">
        <f>F50+G50</f>
        <v>744086000</v>
      </c>
      <c r="I50" s="8"/>
      <c r="J50" s="8">
        <f>H50+I50</f>
        <v>744086000</v>
      </c>
    </row>
    <row r="51" spans="1:10" ht="51" customHeight="1" x14ac:dyDescent="0.25">
      <c r="A51" s="20"/>
      <c r="B51" s="16" t="s">
        <v>102</v>
      </c>
      <c r="C51" s="16" t="s">
        <v>70</v>
      </c>
      <c r="D51" s="7">
        <f>SUM(D52:D98)</f>
        <v>2668637200</v>
      </c>
      <c r="E51" s="7">
        <f>SUM(E52:E98)</f>
        <v>2718866400</v>
      </c>
      <c r="F51" s="7">
        <f>SUM(F52:F98)</f>
        <v>5387503600</v>
      </c>
      <c r="G51" s="7">
        <f t="shared" ref="G51" si="38">SUM(G52:G98)</f>
        <v>0</v>
      </c>
      <c r="H51" s="7">
        <f>SUM(H52:H98)</f>
        <v>5387503600</v>
      </c>
      <c r="I51" s="7">
        <f t="shared" ref="I51" si="39">SUM(I52:I98)</f>
        <v>0</v>
      </c>
      <c r="J51" s="7">
        <f>SUM(J52:J98)</f>
        <v>5387503600</v>
      </c>
    </row>
    <row r="52" spans="1:10" ht="51" customHeight="1" x14ac:dyDescent="0.25">
      <c r="A52" s="20"/>
      <c r="B52" s="19" t="s">
        <v>227</v>
      </c>
      <c r="C52" s="19" t="s">
        <v>228</v>
      </c>
      <c r="D52" s="8">
        <v>0</v>
      </c>
      <c r="E52" s="8">
        <v>1297311000</v>
      </c>
      <c r="F52" s="8">
        <f t="shared" ref="F52:F74" si="40">D52+E52</f>
        <v>1297311000</v>
      </c>
      <c r="G52" s="8"/>
      <c r="H52" s="8">
        <f>F52+G52</f>
        <v>1297311000</v>
      </c>
      <c r="I52" s="8"/>
      <c r="J52" s="8">
        <f>H52+I52</f>
        <v>1297311000</v>
      </c>
    </row>
    <row r="53" spans="1:10" ht="85.5" customHeight="1" x14ac:dyDescent="0.25">
      <c r="A53" s="20"/>
      <c r="B53" s="19" t="s">
        <v>261</v>
      </c>
      <c r="C53" s="19" t="s">
        <v>262</v>
      </c>
      <c r="D53" s="8"/>
      <c r="E53" s="8"/>
      <c r="F53" s="8"/>
      <c r="G53" s="8"/>
      <c r="H53" s="8"/>
      <c r="I53" s="8">
        <v>64436200</v>
      </c>
      <c r="J53" s="8">
        <f>H53+I53</f>
        <v>64436200</v>
      </c>
    </row>
    <row r="54" spans="1:10" ht="87" customHeight="1" x14ac:dyDescent="0.25">
      <c r="A54" s="20"/>
      <c r="B54" s="19" t="s">
        <v>153</v>
      </c>
      <c r="C54" s="21" t="s">
        <v>251</v>
      </c>
      <c r="D54" s="8">
        <v>201628900</v>
      </c>
      <c r="E54" s="8"/>
      <c r="F54" s="8">
        <f t="shared" si="40"/>
        <v>201628900</v>
      </c>
      <c r="G54" s="8"/>
      <c r="H54" s="8">
        <f t="shared" ref="H54:H70" si="41">F54+G54</f>
        <v>201628900</v>
      </c>
      <c r="I54" s="8"/>
      <c r="J54" s="8">
        <f t="shared" ref="J54:J98" si="42">H54+I54</f>
        <v>201628900</v>
      </c>
    </row>
    <row r="55" spans="1:10" ht="67.5" customHeight="1" x14ac:dyDescent="0.25">
      <c r="A55" s="20"/>
      <c r="B55" s="19" t="s">
        <v>113</v>
      </c>
      <c r="C55" s="21" t="s">
        <v>240</v>
      </c>
      <c r="D55" s="8">
        <v>2837000</v>
      </c>
      <c r="E55" s="8"/>
      <c r="F55" s="8">
        <f t="shared" si="40"/>
        <v>2837000</v>
      </c>
      <c r="G55" s="8"/>
      <c r="H55" s="8">
        <f t="shared" si="41"/>
        <v>2837000</v>
      </c>
      <c r="I55" s="8"/>
      <c r="J55" s="8">
        <f t="shared" si="42"/>
        <v>2837000</v>
      </c>
    </row>
    <row r="56" spans="1:10" ht="68.25" customHeight="1" x14ac:dyDescent="0.25">
      <c r="A56" s="20"/>
      <c r="B56" s="19" t="s">
        <v>92</v>
      </c>
      <c r="C56" s="21" t="s">
        <v>93</v>
      </c>
      <c r="D56" s="8">
        <v>489000</v>
      </c>
      <c r="E56" s="8"/>
      <c r="F56" s="8">
        <f t="shared" si="40"/>
        <v>489000</v>
      </c>
      <c r="G56" s="8"/>
      <c r="H56" s="8">
        <f t="shared" si="41"/>
        <v>489000</v>
      </c>
      <c r="I56" s="8"/>
      <c r="J56" s="8">
        <f t="shared" si="42"/>
        <v>489000</v>
      </c>
    </row>
    <row r="57" spans="1:10" ht="82.5" customHeight="1" x14ac:dyDescent="0.25">
      <c r="A57" s="20"/>
      <c r="B57" s="19" t="s">
        <v>114</v>
      </c>
      <c r="C57" s="21" t="s">
        <v>181</v>
      </c>
      <c r="D57" s="8">
        <v>3114700</v>
      </c>
      <c r="E57" s="8"/>
      <c r="F57" s="8">
        <f t="shared" si="40"/>
        <v>3114700</v>
      </c>
      <c r="G57" s="8"/>
      <c r="H57" s="8">
        <f t="shared" si="41"/>
        <v>3114700</v>
      </c>
      <c r="I57" s="8"/>
      <c r="J57" s="8">
        <f t="shared" si="42"/>
        <v>3114700</v>
      </c>
    </row>
    <row r="58" spans="1:10" ht="100.5" customHeight="1" x14ac:dyDescent="0.25">
      <c r="A58" s="20"/>
      <c r="B58" s="19" t="s">
        <v>167</v>
      </c>
      <c r="C58" s="21" t="s">
        <v>168</v>
      </c>
      <c r="D58" s="8">
        <v>47487800</v>
      </c>
      <c r="E58" s="8"/>
      <c r="F58" s="8">
        <f t="shared" si="40"/>
        <v>47487800</v>
      </c>
      <c r="G58" s="8"/>
      <c r="H58" s="8">
        <f t="shared" si="41"/>
        <v>47487800</v>
      </c>
      <c r="I58" s="8"/>
      <c r="J58" s="8">
        <f t="shared" si="42"/>
        <v>47487800</v>
      </c>
    </row>
    <row r="59" spans="1:10" ht="96.75" customHeight="1" x14ac:dyDescent="0.25">
      <c r="A59" s="20"/>
      <c r="B59" s="19" t="s">
        <v>115</v>
      </c>
      <c r="C59" s="21" t="s">
        <v>177</v>
      </c>
      <c r="D59" s="8">
        <v>579894600</v>
      </c>
      <c r="E59" s="8"/>
      <c r="F59" s="8">
        <f t="shared" si="40"/>
        <v>579894600</v>
      </c>
      <c r="G59" s="8"/>
      <c r="H59" s="8">
        <f t="shared" si="41"/>
        <v>579894600</v>
      </c>
      <c r="I59" s="8"/>
      <c r="J59" s="8">
        <f t="shared" si="42"/>
        <v>579894600</v>
      </c>
    </row>
    <row r="60" spans="1:10" ht="132" customHeight="1" x14ac:dyDescent="0.25">
      <c r="A60" s="20"/>
      <c r="B60" s="19" t="s">
        <v>116</v>
      </c>
      <c r="C60" s="21" t="s">
        <v>117</v>
      </c>
      <c r="D60" s="8">
        <v>1491000</v>
      </c>
      <c r="E60" s="8"/>
      <c r="F60" s="8">
        <f t="shared" si="40"/>
        <v>1491000</v>
      </c>
      <c r="G60" s="8"/>
      <c r="H60" s="8">
        <f t="shared" si="41"/>
        <v>1491000</v>
      </c>
      <c r="I60" s="8"/>
      <c r="J60" s="8">
        <f t="shared" si="42"/>
        <v>1491000</v>
      </c>
    </row>
    <row r="61" spans="1:10" ht="84" customHeight="1" x14ac:dyDescent="0.25">
      <c r="A61" s="20"/>
      <c r="B61" s="19" t="s">
        <v>119</v>
      </c>
      <c r="C61" s="21" t="s">
        <v>118</v>
      </c>
      <c r="D61" s="8">
        <v>5248800</v>
      </c>
      <c r="E61" s="8"/>
      <c r="F61" s="8">
        <f t="shared" si="40"/>
        <v>5248800</v>
      </c>
      <c r="G61" s="8"/>
      <c r="H61" s="8">
        <f t="shared" si="41"/>
        <v>5248800</v>
      </c>
      <c r="I61" s="8"/>
      <c r="J61" s="8">
        <f t="shared" si="42"/>
        <v>5248800</v>
      </c>
    </row>
    <row r="62" spans="1:10" ht="66" hidden="1" customHeight="1" x14ac:dyDescent="0.25">
      <c r="A62" s="20"/>
      <c r="B62" s="19" t="s">
        <v>175</v>
      </c>
      <c r="C62" s="21" t="s">
        <v>176</v>
      </c>
      <c r="D62" s="8">
        <v>300000000</v>
      </c>
      <c r="E62" s="8"/>
      <c r="F62" s="8">
        <f t="shared" si="40"/>
        <v>300000000</v>
      </c>
      <c r="G62" s="8">
        <v>-300000000</v>
      </c>
      <c r="H62" s="8">
        <f t="shared" si="41"/>
        <v>0</v>
      </c>
      <c r="I62" s="8"/>
      <c r="J62" s="8">
        <f t="shared" si="42"/>
        <v>0</v>
      </c>
    </row>
    <row r="63" spans="1:10" ht="99.75" customHeight="1" x14ac:dyDescent="0.25">
      <c r="A63" s="20"/>
      <c r="B63" s="19" t="s">
        <v>186</v>
      </c>
      <c r="C63" s="21" t="s">
        <v>235</v>
      </c>
      <c r="D63" s="8"/>
      <c r="E63" s="8">
        <v>110514000</v>
      </c>
      <c r="F63" s="8">
        <f t="shared" si="40"/>
        <v>110514000</v>
      </c>
      <c r="G63" s="8"/>
      <c r="H63" s="8">
        <f t="shared" si="41"/>
        <v>110514000</v>
      </c>
      <c r="I63" s="8"/>
      <c r="J63" s="8">
        <f t="shared" si="42"/>
        <v>110514000</v>
      </c>
    </row>
    <row r="64" spans="1:10" ht="150.75" customHeight="1" x14ac:dyDescent="0.25">
      <c r="A64" s="20"/>
      <c r="B64" s="19" t="s">
        <v>120</v>
      </c>
      <c r="C64" s="21" t="s">
        <v>218</v>
      </c>
      <c r="D64" s="8">
        <v>14400000</v>
      </c>
      <c r="E64" s="8"/>
      <c r="F64" s="8">
        <f t="shared" si="40"/>
        <v>14400000</v>
      </c>
      <c r="G64" s="8"/>
      <c r="H64" s="8">
        <f t="shared" si="41"/>
        <v>14400000</v>
      </c>
      <c r="I64" s="8"/>
      <c r="J64" s="8">
        <f t="shared" si="42"/>
        <v>14400000</v>
      </c>
    </row>
    <row r="65" spans="1:10" ht="99.75" customHeight="1" x14ac:dyDescent="0.25">
      <c r="A65" s="20"/>
      <c r="B65" s="19" t="s">
        <v>187</v>
      </c>
      <c r="C65" s="21" t="s">
        <v>188</v>
      </c>
      <c r="D65" s="8"/>
      <c r="E65" s="8">
        <v>75179200</v>
      </c>
      <c r="F65" s="8">
        <f t="shared" si="40"/>
        <v>75179200</v>
      </c>
      <c r="G65" s="8"/>
      <c r="H65" s="8">
        <f t="shared" si="41"/>
        <v>75179200</v>
      </c>
      <c r="I65" s="8"/>
      <c r="J65" s="8">
        <f t="shared" si="42"/>
        <v>75179200</v>
      </c>
    </row>
    <row r="66" spans="1:10" ht="53.25" customHeight="1" x14ac:dyDescent="0.25">
      <c r="A66" s="20"/>
      <c r="B66" s="19" t="s">
        <v>189</v>
      </c>
      <c r="C66" s="21" t="s">
        <v>190</v>
      </c>
      <c r="D66" s="8"/>
      <c r="E66" s="8">
        <v>70125900</v>
      </c>
      <c r="F66" s="8">
        <f t="shared" si="40"/>
        <v>70125900</v>
      </c>
      <c r="G66" s="8"/>
      <c r="H66" s="8">
        <f t="shared" si="41"/>
        <v>70125900</v>
      </c>
      <c r="I66" s="8"/>
      <c r="J66" s="8">
        <f t="shared" si="42"/>
        <v>70125900</v>
      </c>
    </row>
    <row r="67" spans="1:10" ht="53.25" customHeight="1" x14ac:dyDescent="0.25">
      <c r="A67" s="20"/>
      <c r="B67" s="19" t="s">
        <v>191</v>
      </c>
      <c r="C67" s="21" t="s">
        <v>192</v>
      </c>
      <c r="D67" s="8"/>
      <c r="E67" s="8">
        <f>11937200+16076600</f>
        <v>28013800</v>
      </c>
      <c r="F67" s="8">
        <f t="shared" si="40"/>
        <v>28013800</v>
      </c>
      <c r="G67" s="8"/>
      <c r="H67" s="8">
        <f t="shared" si="41"/>
        <v>28013800</v>
      </c>
      <c r="I67" s="8"/>
      <c r="J67" s="8">
        <f t="shared" si="42"/>
        <v>28013800</v>
      </c>
    </row>
    <row r="68" spans="1:10" ht="53.25" customHeight="1" x14ac:dyDescent="0.25">
      <c r="A68" s="20"/>
      <c r="B68" s="19" t="s">
        <v>193</v>
      </c>
      <c r="C68" s="21" t="s">
        <v>194</v>
      </c>
      <c r="D68" s="8"/>
      <c r="E68" s="8">
        <v>41393100</v>
      </c>
      <c r="F68" s="8">
        <f t="shared" si="40"/>
        <v>41393100</v>
      </c>
      <c r="G68" s="8"/>
      <c r="H68" s="8">
        <f t="shared" si="41"/>
        <v>41393100</v>
      </c>
      <c r="I68" s="8"/>
      <c r="J68" s="8">
        <f t="shared" si="42"/>
        <v>41393100</v>
      </c>
    </row>
    <row r="69" spans="1:10" ht="66" customHeight="1" x14ac:dyDescent="0.25">
      <c r="A69" s="20"/>
      <c r="B69" s="19" t="s">
        <v>121</v>
      </c>
      <c r="C69" s="21" t="s">
        <v>122</v>
      </c>
      <c r="D69" s="8">
        <v>13398300</v>
      </c>
      <c r="E69" s="8">
        <v>48200</v>
      </c>
      <c r="F69" s="8">
        <f t="shared" si="40"/>
        <v>13446500</v>
      </c>
      <c r="G69" s="8"/>
      <c r="H69" s="8">
        <f t="shared" si="41"/>
        <v>13446500</v>
      </c>
      <c r="I69" s="8"/>
      <c r="J69" s="8">
        <f t="shared" si="42"/>
        <v>13446500</v>
      </c>
    </row>
    <row r="70" spans="1:10" ht="99" customHeight="1" x14ac:dyDescent="0.25">
      <c r="A70" s="20"/>
      <c r="B70" s="19" t="s">
        <v>195</v>
      </c>
      <c r="C70" s="21" t="s">
        <v>196</v>
      </c>
      <c r="D70" s="8"/>
      <c r="E70" s="8">
        <v>28992100</v>
      </c>
      <c r="F70" s="8">
        <f t="shared" si="40"/>
        <v>28992100</v>
      </c>
      <c r="G70" s="8"/>
      <c r="H70" s="8">
        <f t="shared" si="41"/>
        <v>28992100</v>
      </c>
      <c r="I70" s="8"/>
      <c r="J70" s="8">
        <f t="shared" si="42"/>
        <v>28992100</v>
      </c>
    </row>
    <row r="71" spans="1:10" ht="68.25" customHeight="1" x14ac:dyDescent="0.25">
      <c r="A71" s="20"/>
      <c r="B71" s="19" t="s">
        <v>123</v>
      </c>
      <c r="C71" s="21" t="s">
        <v>124</v>
      </c>
      <c r="D71" s="8">
        <v>40464800</v>
      </c>
      <c r="E71" s="8">
        <v>-19688300</v>
      </c>
      <c r="F71" s="8">
        <f t="shared" si="40"/>
        <v>20776500</v>
      </c>
      <c r="G71" s="8"/>
      <c r="H71" s="8">
        <f>F71+G71</f>
        <v>20776500</v>
      </c>
      <c r="I71" s="8"/>
      <c r="J71" s="8">
        <f t="shared" si="42"/>
        <v>20776500</v>
      </c>
    </row>
    <row r="72" spans="1:10" ht="117" customHeight="1" x14ac:dyDescent="0.25">
      <c r="A72" s="20"/>
      <c r="B72" s="19" t="s">
        <v>229</v>
      </c>
      <c r="C72" s="21" t="s">
        <v>230</v>
      </c>
      <c r="D72" s="8">
        <v>0</v>
      </c>
      <c r="E72" s="8">
        <v>262995700</v>
      </c>
      <c r="F72" s="8">
        <f t="shared" si="40"/>
        <v>262995700</v>
      </c>
      <c r="G72" s="8"/>
      <c r="H72" s="8">
        <f t="shared" ref="H72:H97" si="43">F72+G72</f>
        <v>262995700</v>
      </c>
      <c r="I72" s="8"/>
      <c r="J72" s="8">
        <f t="shared" si="42"/>
        <v>262995700</v>
      </c>
    </row>
    <row r="73" spans="1:10" ht="66" customHeight="1" x14ac:dyDescent="0.25">
      <c r="A73" s="20"/>
      <c r="B73" s="26" t="s">
        <v>231</v>
      </c>
      <c r="C73" s="21" t="s">
        <v>232</v>
      </c>
      <c r="D73" s="8">
        <v>0</v>
      </c>
      <c r="E73" s="8">
        <v>30545300</v>
      </c>
      <c r="F73" s="8">
        <f t="shared" si="40"/>
        <v>30545300</v>
      </c>
      <c r="G73" s="8"/>
      <c r="H73" s="8">
        <f t="shared" si="43"/>
        <v>30545300</v>
      </c>
      <c r="I73" s="8"/>
      <c r="J73" s="8">
        <f t="shared" si="42"/>
        <v>30545300</v>
      </c>
    </row>
    <row r="74" spans="1:10" ht="99" customHeight="1" x14ac:dyDescent="0.25">
      <c r="A74" s="20"/>
      <c r="B74" s="19" t="s">
        <v>185</v>
      </c>
      <c r="C74" s="21" t="s">
        <v>184</v>
      </c>
      <c r="D74" s="8">
        <v>0</v>
      </c>
      <c r="E74" s="8">
        <v>217511000</v>
      </c>
      <c r="F74" s="8">
        <f t="shared" si="40"/>
        <v>217511000</v>
      </c>
      <c r="G74" s="8"/>
      <c r="H74" s="8">
        <f t="shared" si="43"/>
        <v>217511000</v>
      </c>
      <c r="I74" s="8"/>
      <c r="J74" s="8">
        <f t="shared" si="42"/>
        <v>217511000</v>
      </c>
    </row>
    <row r="75" spans="1:10" ht="82.5" hidden="1" customHeight="1" x14ac:dyDescent="0.25">
      <c r="A75" s="20"/>
      <c r="B75" s="19" t="s">
        <v>125</v>
      </c>
      <c r="C75" s="21" t="s">
        <v>126</v>
      </c>
      <c r="D75" s="8">
        <v>5110500</v>
      </c>
      <c r="E75" s="8">
        <v>-5110500</v>
      </c>
      <c r="F75" s="8">
        <f t="shared" ref="F75:F98" si="44">D75+E75</f>
        <v>0</v>
      </c>
      <c r="G75" s="8"/>
      <c r="H75" s="8">
        <f t="shared" si="43"/>
        <v>0</v>
      </c>
      <c r="I75" s="8"/>
      <c r="J75" s="8">
        <f t="shared" si="42"/>
        <v>0</v>
      </c>
    </row>
    <row r="76" spans="1:10" ht="114.75" customHeight="1" x14ac:dyDescent="0.25">
      <c r="A76" s="20"/>
      <c r="B76" s="19" t="s">
        <v>127</v>
      </c>
      <c r="C76" s="21" t="s">
        <v>128</v>
      </c>
      <c r="D76" s="8">
        <f>111692000+300000000-300000000</f>
        <v>111692000</v>
      </c>
      <c r="E76" s="8">
        <v>205100</v>
      </c>
      <c r="F76" s="8">
        <f>D76+E76</f>
        <v>111897100</v>
      </c>
      <c r="G76" s="8"/>
      <c r="H76" s="8">
        <f t="shared" si="43"/>
        <v>111897100</v>
      </c>
      <c r="I76" s="8"/>
      <c r="J76" s="8">
        <f t="shared" si="42"/>
        <v>111897100</v>
      </c>
    </row>
    <row r="77" spans="1:10" ht="116.25" customHeight="1" x14ac:dyDescent="0.25">
      <c r="A77" s="20"/>
      <c r="B77" s="19" t="s">
        <v>197</v>
      </c>
      <c r="C77" s="21" t="s">
        <v>252</v>
      </c>
      <c r="D77" s="8"/>
      <c r="E77" s="8">
        <v>6177400</v>
      </c>
      <c r="F77" s="8">
        <f t="shared" si="44"/>
        <v>6177400</v>
      </c>
      <c r="G77" s="8"/>
      <c r="H77" s="8">
        <f t="shared" si="43"/>
        <v>6177400</v>
      </c>
      <c r="I77" s="8"/>
      <c r="J77" s="8">
        <f t="shared" si="42"/>
        <v>6177400</v>
      </c>
    </row>
    <row r="78" spans="1:10" ht="83.25" customHeight="1" x14ac:dyDescent="0.25">
      <c r="A78" s="20"/>
      <c r="B78" s="19" t="s">
        <v>169</v>
      </c>
      <c r="C78" s="21" t="s">
        <v>170</v>
      </c>
      <c r="D78" s="9">
        <v>12070400</v>
      </c>
      <c r="E78" s="9">
        <v>-380000</v>
      </c>
      <c r="F78" s="9">
        <f t="shared" si="44"/>
        <v>11690400</v>
      </c>
      <c r="G78" s="9"/>
      <c r="H78" s="9">
        <f t="shared" si="43"/>
        <v>11690400</v>
      </c>
      <c r="I78" s="9"/>
      <c r="J78" s="9">
        <f t="shared" si="42"/>
        <v>11690400</v>
      </c>
    </row>
    <row r="79" spans="1:10" ht="100.5" customHeight="1" x14ac:dyDescent="0.25">
      <c r="A79" s="20"/>
      <c r="B79" s="19" t="s">
        <v>129</v>
      </c>
      <c r="C79" s="21" t="s">
        <v>130</v>
      </c>
      <c r="D79" s="8">
        <v>7882400</v>
      </c>
      <c r="E79" s="8"/>
      <c r="F79" s="8">
        <f t="shared" si="44"/>
        <v>7882400</v>
      </c>
      <c r="G79" s="8"/>
      <c r="H79" s="8">
        <f t="shared" si="43"/>
        <v>7882400</v>
      </c>
      <c r="I79" s="8"/>
      <c r="J79" s="8">
        <f t="shared" si="42"/>
        <v>7882400</v>
      </c>
    </row>
    <row r="80" spans="1:10" ht="84" customHeight="1" x14ac:dyDescent="0.25">
      <c r="A80" s="20"/>
      <c r="B80" s="19" t="s">
        <v>131</v>
      </c>
      <c r="C80" s="21" t="s">
        <v>132</v>
      </c>
      <c r="D80" s="8">
        <v>3321900</v>
      </c>
      <c r="E80" s="8"/>
      <c r="F80" s="8">
        <f t="shared" si="44"/>
        <v>3321900</v>
      </c>
      <c r="G80" s="8"/>
      <c r="H80" s="8">
        <f t="shared" si="43"/>
        <v>3321900</v>
      </c>
      <c r="I80" s="8"/>
      <c r="J80" s="8">
        <f t="shared" si="42"/>
        <v>3321900</v>
      </c>
    </row>
    <row r="81" spans="1:10" ht="85.5" customHeight="1" x14ac:dyDescent="0.25">
      <c r="A81" s="20"/>
      <c r="B81" s="19" t="s">
        <v>155</v>
      </c>
      <c r="C81" s="21" t="s">
        <v>182</v>
      </c>
      <c r="D81" s="8">
        <v>20519700</v>
      </c>
      <c r="E81" s="8"/>
      <c r="F81" s="8">
        <f t="shared" si="44"/>
        <v>20519700</v>
      </c>
      <c r="G81" s="8"/>
      <c r="H81" s="8">
        <f t="shared" si="43"/>
        <v>20519700</v>
      </c>
      <c r="I81" s="8"/>
      <c r="J81" s="8">
        <f t="shared" si="42"/>
        <v>20519700</v>
      </c>
    </row>
    <row r="82" spans="1:10" ht="54.75" customHeight="1" x14ac:dyDescent="0.25">
      <c r="A82" s="20"/>
      <c r="B82" s="19" t="s">
        <v>171</v>
      </c>
      <c r="C82" s="21" t="s">
        <v>172</v>
      </c>
      <c r="D82" s="8">
        <v>39702600</v>
      </c>
      <c r="E82" s="8"/>
      <c r="F82" s="8">
        <f t="shared" si="44"/>
        <v>39702600</v>
      </c>
      <c r="G82" s="8"/>
      <c r="H82" s="8">
        <f t="shared" si="43"/>
        <v>39702600</v>
      </c>
      <c r="I82" s="8"/>
      <c r="J82" s="8">
        <f t="shared" si="42"/>
        <v>39702600</v>
      </c>
    </row>
    <row r="83" spans="1:10" ht="68.25" customHeight="1" x14ac:dyDescent="0.25">
      <c r="A83" s="20"/>
      <c r="B83" s="19" t="s">
        <v>94</v>
      </c>
      <c r="C83" s="21" t="s">
        <v>95</v>
      </c>
      <c r="D83" s="8">
        <v>1612800</v>
      </c>
      <c r="E83" s="8"/>
      <c r="F83" s="8">
        <f t="shared" si="44"/>
        <v>1612800</v>
      </c>
      <c r="G83" s="8"/>
      <c r="H83" s="8">
        <f t="shared" si="43"/>
        <v>1612800</v>
      </c>
      <c r="I83" s="8"/>
      <c r="J83" s="8">
        <f t="shared" si="42"/>
        <v>1612800</v>
      </c>
    </row>
    <row r="84" spans="1:10" ht="68.25" customHeight="1" x14ac:dyDescent="0.25">
      <c r="A84" s="20"/>
      <c r="B84" s="19" t="s">
        <v>133</v>
      </c>
      <c r="C84" s="21" t="s">
        <v>134</v>
      </c>
      <c r="D84" s="8">
        <v>11076300</v>
      </c>
      <c r="E84" s="8"/>
      <c r="F84" s="8">
        <f t="shared" si="44"/>
        <v>11076300</v>
      </c>
      <c r="G84" s="8"/>
      <c r="H84" s="8">
        <f t="shared" si="43"/>
        <v>11076300</v>
      </c>
      <c r="I84" s="8"/>
      <c r="J84" s="8">
        <f t="shared" si="42"/>
        <v>11076300</v>
      </c>
    </row>
    <row r="85" spans="1:10" ht="35.25" customHeight="1" x14ac:dyDescent="0.25">
      <c r="A85" s="20"/>
      <c r="B85" s="19" t="s">
        <v>154</v>
      </c>
      <c r="C85" s="21" t="s">
        <v>157</v>
      </c>
      <c r="D85" s="8">
        <v>8602100</v>
      </c>
      <c r="E85" s="8">
        <v>25879000</v>
      </c>
      <c r="F85" s="8">
        <f t="shared" si="44"/>
        <v>34481100</v>
      </c>
      <c r="G85" s="8"/>
      <c r="H85" s="8">
        <f t="shared" si="43"/>
        <v>34481100</v>
      </c>
      <c r="I85" s="8"/>
      <c r="J85" s="8">
        <f t="shared" si="42"/>
        <v>34481100</v>
      </c>
    </row>
    <row r="86" spans="1:10" ht="87.75" customHeight="1" x14ac:dyDescent="0.25">
      <c r="A86" s="20"/>
      <c r="B86" s="19" t="s">
        <v>156</v>
      </c>
      <c r="C86" s="21" t="s">
        <v>253</v>
      </c>
      <c r="D86" s="8">
        <v>195759500</v>
      </c>
      <c r="E86" s="8"/>
      <c r="F86" s="8">
        <f t="shared" si="44"/>
        <v>195759500</v>
      </c>
      <c r="G86" s="8"/>
      <c r="H86" s="8">
        <f t="shared" si="43"/>
        <v>195759500</v>
      </c>
      <c r="I86" s="8"/>
      <c r="J86" s="8">
        <f t="shared" si="42"/>
        <v>195759500</v>
      </c>
    </row>
    <row r="87" spans="1:10" ht="114" customHeight="1" x14ac:dyDescent="0.25">
      <c r="A87" s="20"/>
      <c r="B87" s="19" t="s">
        <v>109</v>
      </c>
      <c r="C87" s="21" t="s">
        <v>110</v>
      </c>
      <c r="D87" s="8">
        <v>81188800</v>
      </c>
      <c r="E87" s="8">
        <v>217567100</v>
      </c>
      <c r="F87" s="8">
        <f t="shared" si="44"/>
        <v>298755900</v>
      </c>
      <c r="G87" s="8"/>
      <c r="H87" s="8">
        <f t="shared" si="43"/>
        <v>298755900</v>
      </c>
      <c r="I87" s="8"/>
      <c r="J87" s="8">
        <f t="shared" si="42"/>
        <v>298755900</v>
      </c>
    </row>
    <row r="88" spans="1:10" ht="129.75" customHeight="1" x14ac:dyDescent="0.25">
      <c r="A88" s="20"/>
      <c r="B88" s="19" t="s">
        <v>198</v>
      </c>
      <c r="C88" s="21" t="s">
        <v>254</v>
      </c>
      <c r="D88" s="8"/>
      <c r="E88" s="8">
        <v>1897800</v>
      </c>
      <c r="F88" s="8">
        <f t="shared" si="44"/>
        <v>1897800</v>
      </c>
      <c r="G88" s="8"/>
      <c r="H88" s="8">
        <f t="shared" si="43"/>
        <v>1897800</v>
      </c>
      <c r="I88" s="8"/>
      <c r="J88" s="8">
        <f t="shared" si="42"/>
        <v>1897800</v>
      </c>
    </row>
    <row r="89" spans="1:10" ht="91.5" customHeight="1" x14ac:dyDescent="0.25">
      <c r="A89" s="20"/>
      <c r="B89" s="19" t="s">
        <v>77</v>
      </c>
      <c r="C89" s="21" t="s">
        <v>78</v>
      </c>
      <c r="D89" s="8">
        <v>86407900</v>
      </c>
      <c r="E89" s="8">
        <v>-7955400</v>
      </c>
      <c r="F89" s="8">
        <f t="shared" si="44"/>
        <v>78452500</v>
      </c>
      <c r="G89" s="8"/>
      <c r="H89" s="8">
        <f t="shared" si="43"/>
        <v>78452500</v>
      </c>
      <c r="I89" s="8"/>
      <c r="J89" s="8">
        <f t="shared" si="42"/>
        <v>78452500</v>
      </c>
    </row>
    <row r="90" spans="1:10" ht="55.5" customHeight="1" x14ac:dyDescent="0.25">
      <c r="A90" s="20"/>
      <c r="B90" s="19" t="s">
        <v>79</v>
      </c>
      <c r="C90" s="21" t="s">
        <v>80</v>
      </c>
      <c r="D90" s="8">
        <v>148061800</v>
      </c>
      <c r="E90" s="8"/>
      <c r="F90" s="8">
        <f t="shared" si="44"/>
        <v>148061800</v>
      </c>
      <c r="G90" s="8"/>
      <c r="H90" s="8">
        <f t="shared" si="43"/>
        <v>148061800</v>
      </c>
      <c r="I90" s="8"/>
      <c r="J90" s="8">
        <f t="shared" si="42"/>
        <v>148061800</v>
      </c>
    </row>
    <row r="91" spans="1:10" ht="88.5" customHeight="1" x14ac:dyDescent="0.25">
      <c r="A91" s="20"/>
      <c r="B91" s="19" t="s">
        <v>82</v>
      </c>
      <c r="C91" s="21" t="s">
        <v>81</v>
      </c>
      <c r="D91" s="8">
        <v>138414300</v>
      </c>
      <c r="E91" s="8">
        <v>-4454600</v>
      </c>
      <c r="F91" s="8">
        <f t="shared" si="44"/>
        <v>133959700</v>
      </c>
      <c r="G91" s="8"/>
      <c r="H91" s="8">
        <f t="shared" si="43"/>
        <v>133959700</v>
      </c>
      <c r="I91" s="8"/>
      <c r="J91" s="8">
        <f t="shared" si="42"/>
        <v>133959700</v>
      </c>
    </row>
    <row r="92" spans="1:10" ht="57.75" customHeight="1" x14ac:dyDescent="0.25">
      <c r="A92" s="20"/>
      <c r="B92" s="19" t="s">
        <v>217</v>
      </c>
      <c r="C92" s="21" t="s">
        <v>216</v>
      </c>
      <c r="D92" s="8"/>
      <c r="E92" s="8">
        <v>517945500</v>
      </c>
      <c r="F92" s="8">
        <f t="shared" si="44"/>
        <v>517945500</v>
      </c>
      <c r="G92" s="8"/>
      <c r="H92" s="8">
        <f t="shared" si="43"/>
        <v>517945500</v>
      </c>
      <c r="I92" s="8"/>
      <c r="J92" s="8">
        <f t="shared" si="42"/>
        <v>517945500</v>
      </c>
    </row>
    <row r="93" spans="1:10" ht="50.25" hidden="1" customHeight="1" x14ac:dyDescent="0.25">
      <c r="A93" s="20"/>
      <c r="B93" s="19" t="s">
        <v>219</v>
      </c>
      <c r="C93" s="21" t="s">
        <v>220</v>
      </c>
      <c r="D93" s="8">
        <v>217511000</v>
      </c>
      <c r="E93" s="8">
        <v>-217511000</v>
      </c>
      <c r="F93" s="8">
        <f t="shared" si="44"/>
        <v>0</v>
      </c>
      <c r="G93" s="8"/>
      <c r="H93" s="8">
        <f t="shared" si="43"/>
        <v>0</v>
      </c>
      <c r="I93" s="8"/>
      <c r="J93" s="8">
        <f t="shared" si="42"/>
        <v>0</v>
      </c>
    </row>
    <row r="94" spans="1:10" ht="58.5" customHeight="1" x14ac:dyDescent="0.25">
      <c r="A94" s="20"/>
      <c r="B94" s="19" t="s">
        <v>83</v>
      </c>
      <c r="C94" s="21" t="s">
        <v>255</v>
      </c>
      <c r="D94" s="8">
        <f>6655200+586100</f>
        <v>7241300</v>
      </c>
      <c r="E94" s="8"/>
      <c r="F94" s="8">
        <f t="shared" si="44"/>
        <v>7241300</v>
      </c>
      <c r="G94" s="8"/>
      <c r="H94" s="8">
        <f t="shared" si="43"/>
        <v>7241300</v>
      </c>
      <c r="I94" s="8"/>
      <c r="J94" s="8">
        <f t="shared" si="42"/>
        <v>7241300</v>
      </c>
    </row>
    <row r="95" spans="1:10" ht="75.75" customHeight="1" x14ac:dyDescent="0.25">
      <c r="A95" s="20"/>
      <c r="B95" s="19" t="s">
        <v>84</v>
      </c>
      <c r="C95" s="21" t="s">
        <v>85</v>
      </c>
      <c r="D95" s="8">
        <v>2737000</v>
      </c>
      <c r="E95" s="8">
        <v>41665000</v>
      </c>
      <c r="F95" s="8">
        <f t="shared" si="44"/>
        <v>44402000</v>
      </c>
      <c r="G95" s="8"/>
      <c r="H95" s="8">
        <f t="shared" si="43"/>
        <v>44402000</v>
      </c>
      <c r="I95" s="8"/>
      <c r="J95" s="8">
        <f t="shared" si="42"/>
        <v>44402000</v>
      </c>
    </row>
    <row r="96" spans="1:10" ht="89.25" customHeight="1" x14ac:dyDescent="0.25">
      <c r="A96" s="20"/>
      <c r="B96" s="19" t="s">
        <v>111</v>
      </c>
      <c r="C96" s="21" t="s">
        <v>112</v>
      </c>
      <c r="D96" s="8">
        <v>279979600</v>
      </c>
      <c r="E96" s="8">
        <v>-279979600</v>
      </c>
      <c r="F96" s="8">
        <f t="shared" si="44"/>
        <v>0</v>
      </c>
      <c r="G96" s="8">
        <v>300000000</v>
      </c>
      <c r="H96" s="8">
        <f t="shared" si="43"/>
        <v>300000000</v>
      </c>
      <c r="I96" s="8"/>
      <c r="J96" s="8">
        <f t="shared" si="42"/>
        <v>300000000</v>
      </c>
    </row>
    <row r="97" spans="1:10" ht="68.25" hidden="1" customHeight="1" x14ac:dyDescent="0.25">
      <c r="A97" s="20"/>
      <c r="B97" s="19" t="s">
        <v>86</v>
      </c>
      <c r="C97" s="21" t="s">
        <v>87</v>
      </c>
      <c r="D97" s="8">
        <f>14854200+64436200</f>
        <v>79290400</v>
      </c>
      <c r="E97" s="8">
        <v>-14854200</v>
      </c>
      <c r="F97" s="8">
        <f t="shared" si="44"/>
        <v>64436200</v>
      </c>
      <c r="G97" s="8"/>
      <c r="H97" s="8">
        <f t="shared" si="43"/>
        <v>64436200</v>
      </c>
      <c r="I97" s="8">
        <v>-64436200</v>
      </c>
      <c r="J97" s="8">
        <f t="shared" si="42"/>
        <v>0</v>
      </c>
    </row>
    <row r="98" spans="1:10" ht="106.5" customHeight="1" x14ac:dyDescent="0.25">
      <c r="A98" s="20"/>
      <c r="B98" s="19" t="s">
        <v>213</v>
      </c>
      <c r="C98" s="21" t="s">
        <v>256</v>
      </c>
      <c r="D98" s="8"/>
      <c r="E98" s="8">
        <f>279979600+14854200</f>
        <v>294833800</v>
      </c>
      <c r="F98" s="8">
        <f t="shared" si="44"/>
        <v>294833800</v>
      </c>
      <c r="G98" s="8"/>
      <c r="H98" s="8">
        <f>F98+G98</f>
        <v>294833800</v>
      </c>
      <c r="I98" s="8"/>
      <c r="J98" s="8">
        <f t="shared" si="42"/>
        <v>294833800</v>
      </c>
    </row>
    <row r="99" spans="1:10" ht="48" customHeight="1" x14ac:dyDescent="0.25">
      <c r="A99" s="20"/>
      <c r="B99" s="16" t="s">
        <v>103</v>
      </c>
      <c r="C99" s="16" t="s">
        <v>69</v>
      </c>
      <c r="D99" s="3">
        <f>SUM(D100:D121)</f>
        <v>2946532700</v>
      </c>
      <c r="E99" s="3">
        <f t="shared" ref="E99" si="45">SUM(E100:E121)</f>
        <v>41694400</v>
      </c>
      <c r="F99" s="3">
        <f>SUM(F100:F121)</f>
        <v>2988227100</v>
      </c>
      <c r="G99" s="3">
        <f t="shared" ref="G99" si="46">SUM(G100:G121)</f>
        <v>176894300</v>
      </c>
      <c r="H99" s="3">
        <f>SUM(H100:H121)</f>
        <v>3165121400</v>
      </c>
      <c r="I99" s="3">
        <f t="shared" ref="I99:J99" si="47">SUM(I100:I121)</f>
        <v>0</v>
      </c>
      <c r="J99" s="3">
        <f t="shared" si="47"/>
        <v>3165121400</v>
      </c>
    </row>
    <row r="100" spans="1:10" ht="73.5" customHeight="1" x14ac:dyDescent="0.25">
      <c r="A100" s="20"/>
      <c r="B100" s="19" t="s">
        <v>97</v>
      </c>
      <c r="C100" s="21" t="s">
        <v>96</v>
      </c>
      <c r="D100" s="9">
        <v>13709000</v>
      </c>
      <c r="E100" s="9"/>
      <c r="F100" s="9">
        <f>D100+E100</f>
        <v>13709000</v>
      </c>
      <c r="G100" s="9"/>
      <c r="H100" s="9">
        <f>F100+G100</f>
        <v>13709000</v>
      </c>
      <c r="I100" s="9"/>
      <c r="J100" s="9">
        <f>H100+I100</f>
        <v>13709000</v>
      </c>
    </row>
    <row r="101" spans="1:10" ht="90" customHeight="1" x14ac:dyDescent="0.25">
      <c r="A101" s="20"/>
      <c r="B101" s="19" t="s">
        <v>98</v>
      </c>
      <c r="C101" s="21" t="s">
        <v>99</v>
      </c>
      <c r="D101" s="9">
        <v>126700</v>
      </c>
      <c r="E101" s="9"/>
      <c r="F101" s="9">
        <f t="shared" ref="F101:F121" si="48">D101+E101</f>
        <v>126700</v>
      </c>
      <c r="G101" s="9"/>
      <c r="H101" s="9">
        <f t="shared" ref="H101:H121" si="49">F101+G101</f>
        <v>126700</v>
      </c>
      <c r="I101" s="9"/>
      <c r="J101" s="9">
        <f t="shared" ref="J101:J120" si="50">H101+I101</f>
        <v>126700</v>
      </c>
    </row>
    <row r="102" spans="1:10" ht="54.75" customHeight="1" x14ac:dyDescent="0.25">
      <c r="A102" s="20"/>
      <c r="B102" s="19" t="s">
        <v>88</v>
      </c>
      <c r="C102" s="21" t="s">
        <v>89</v>
      </c>
      <c r="D102" s="9">
        <v>7748900</v>
      </c>
      <c r="E102" s="9">
        <v>-1458500</v>
      </c>
      <c r="F102" s="9">
        <f t="shared" si="48"/>
        <v>6290400</v>
      </c>
      <c r="G102" s="9"/>
      <c r="H102" s="9">
        <f t="shared" si="49"/>
        <v>6290400</v>
      </c>
      <c r="I102" s="9"/>
      <c r="J102" s="9">
        <f t="shared" si="50"/>
        <v>6290400</v>
      </c>
    </row>
    <row r="103" spans="1:10" ht="52.5" customHeight="1" x14ac:dyDescent="0.25">
      <c r="A103" s="20"/>
      <c r="B103" s="19" t="s">
        <v>90</v>
      </c>
      <c r="C103" s="21" t="s">
        <v>91</v>
      </c>
      <c r="D103" s="9">
        <v>180075200</v>
      </c>
      <c r="E103" s="9">
        <v>-18143600</v>
      </c>
      <c r="F103" s="9">
        <f t="shared" si="48"/>
        <v>161931600</v>
      </c>
      <c r="G103" s="9"/>
      <c r="H103" s="9">
        <f t="shared" si="49"/>
        <v>161931600</v>
      </c>
      <c r="I103" s="9"/>
      <c r="J103" s="9">
        <f t="shared" si="50"/>
        <v>161931600</v>
      </c>
    </row>
    <row r="104" spans="1:10" ht="165" customHeight="1" x14ac:dyDescent="0.25">
      <c r="A104" s="20"/>
      <c r="B104" s="19" t="s">
        <v>158</v>
      </c>
      <c r="C104" s="21" t="s">
        <v>265</v>
      </c>
      <c r="D104" s="9">
        <v>17790600</v>
      </c>
      <c r="E104" s="9">
        <v>24400</v>
      </c>
      <c r="F104" s="9">
        <f t="shared" si="48"/>
        <v>17815000</v>
      </c>
      <c r="G104" s="9"/>
      <c r="H104" s="9">
        <f t="shared" si="49"/>
        <v>17815000</v>
      </c>
      <c r="I104" s="9"/>
      <c r="J104" s="9">
        <f t="shared" si="50"/>
        <v>17815000</v>
      </c>
    </row>
    <row r="105" spans="1:10" ht="100.5" customHeight="1" x14ac:dyDescent="0.25">
      <c r="A105" s="20"/>
      <c r="B105" s="19" t="s">
        <v>159</v>
      </c>
      <c r="C105" s="21" t="s">
        <v>264</v>
      </c>
      <c r="D105" s="9">
        <v>15634400</v>
      </c>
      <c r="E105" s="9">
        <v>-187200</v>
      </c>
      <c r="F105" s="9">
        <f t="shared" si="48"/>
        <v>15447200</v>
      </c>
      <c r="G105" s="9"/>
      <c r="H105" s="9">
        <f t="shared" si="49"/>
        <v>15447200</v>
      </c>
      <c r="I105" s="9"/>
      <c r="J105" s="9">
        <f t="shared" si="50"/>
        <v>15447200</v>
      </c>
    </row>
    <row r="106" spans="1:10" ht="100.5" customHeight="1" x14ac:dyDescent="0.25">
      <c r="A106" s="20"/>
      <c r="B106" s="19" t="s">
        <v>135</v>
      </c>
      <c r="C106" s="21" t="s">
        <v>136</v>
      </c>
      <c r="D106" s="9">
        <v>28424000</v>
      </c>
      <c r="E106" s="9"/>
      <c r="F106" s="9">
        <f t="shared" si="48"/>
        <v>28424000</v>
      </c>
      <c r="G106" s="9"/>
      <c r="H106" s="9">
        <f t="shared" si="49"/>
        <v>28424000</v>
      </c>
      <c r="I106" s="9"/>
      <c r="J106" s="9">
        <f t="shared" si="50"/>
        <v>28424000</v>
      </c>
    </row>
    <row r="107" spans="1:10" ht="114.75" customHeight="1" x14ac:dyDescent="0.25">
      <c r="A107" s="20"/>
      <c r="B107" s="19" t="s">
        <v>160</v>
      </c>
      <c r="C107" s="21" t="s">
        <v>263</v>
      </c>
      <c r="D107" s="9">
        <v>17220100</v>
      </c>
      <c r="E107" s="9">
        <v>-160100</v>
      </c>
      <c r="F107" s="9">
        <f t="shared" si="48"/>
        <v>17060000</v>
      </c>
      <c r="G107" s="9"/>
      <c r="H107" s="9">
        <f t="shared" si="49"/>
        <v>17060000</v>
      </c>
      <c r="I107" s="9"/>
      <c r="J107" s="9">
        <f t="shared" si="50"/>
        <v>17060000</v>
      </c>
    </row>
    <row r="108" spans="1:10" ht="100.5" customHeight="1" x14ac:dyDescent="0.25">
      <c r="A108" s="20"/>
      <c r="B108" s="19" t="s">
        <v>137</v>
      </c>
      <c r="C108" s="21" t="s">
        <v>138</v>
      </c>
      <c r="D108" s="9">
        <v>114605400</v>
      </c>
      <c r="E108" s="9">
        <v>6288800</v>
      </c>
      <c r="F108" s="9">
        <f t="shared" si="48"/>
        <v>120894200</v>
      </c>
      <c r="G108" s="9"/>
      <c r="H108" s="9">
        <f t="shared" si="49"/>
        <v>120894200</v>
      </c>
      <c r="I108" s="9"/>
      <c r="J108" s="9">
        <f t="shared" si="50"/>
        <v>120894200</v>
      </c>
    </row>
    <row r="109" spans="1:10" ht="84" customHeight="1" x14ac:dyDescent="0.25">
      <c r="A109" s="20"/>
      <c r="B109" s="19" t="s">
        <v>139</v>
      </c>
      <c r="C109" s="21" t="s">
        <v>140</v>
      </c>
      <c r="D109" s="9">
        <v>32700</v>
      </c>
      <c r="E109" s="9">
        <v>-200</v>
      </c>
      <c r="F109" s="9">
        <f t="shared" si="48"/>
        <v>32500</v>
      </c>
      <c r="G109" s="9"/>
      <c r="H109" s="9">
        <f t="shared" si="49"/>
        <v>32500</v>
      </c>
      <c r="I109" s="9"/>
      <c r="J109" s="9">
        <f t="shared" si="50"/>
        <v>32500</v>
      </c>
    </row>
    <row r="110" spans="1:10" ht="55.5" customHeight="1" x14ac:dyDescent="0.25">
      <c r="A110" s="20"/>
      <c r="B110" s="19" t="s">
        <v>173</v>
      </c>
      <c r="C110" s="21" t="s">
        <v>174</v>
      </c>
      <c r="D110" s="9">
        <v>1060955400</v>
      </c>
      <c r="E110" s="9"/>
      <c r="F110" s="9">
        <f t="shared" si="48"/>
        <v>1060955400</v>
      </c>
      <c r="G110" s="9"/>
      <c r="H110" s="9">
        <f t="shared" si="49"/>
        <v>1060955400</v>
      </c>
      <c r="I110" s="9"/>
      <c r="J110" s="9">
        <f t="shared" si="50"/>
        <v>1060955400</v>
      </c>
    </row>
    <row r="111" spans="1:10" ht="70.5" customHeight="1" x14ac:dyDescent="0.25">
      <c r="A111" s="20"/>
      <c r="B111" s="19" t="s">
        <v>141</v>
      </c>
      <c r="C111" s="21" t="s">
        <v>142</v>
      </c>
      <c r="D111" s="9">
        <v>9608400</v>
      </c>
      <c r="E111" s="9"/>
      <c r="F111" s="9">
        <f t="shared" si="48"/>
        <v>9608400</v>
      </c>
      <c r="G111" s="9"/>
      <c r="H111" s="9">
        <f t="shared" si="49"/>
        <v>9608400</v>
      </c>
      <c r="I111" s="9"/>
      <c r="J111" s="9">
        <f t="shared" si="50"/>
        <v>9608400</v>
      </c>
    </row>
    <row r="112" spans="1:10" ht="119.25" customHeight="1" x14ac:dyDescent="0.25">
      <c r="A112" s="20"/>
      <c r="B112" s="19" t="s">
        <v>143</v>
      </c>
      <c r="C112" s="21" t="s">
        <v>144</v>
      </c>
      <c r="D112" s="9">
        <v>6959300</v>
      </c>
      <c r="E112" s="9"/>
      <c r="F112" s="9">
        <f t="shared" si="48"/>
        <v>6959300</v>
      </c>
      <c r="G112" s="9"/>
      <c r="H112" s="9">
        <f t="shared" si="49"/>
        <v>6959300</v>
      </c>
      <c r="I112" s="9"/>
      <c r="J112" s="9">
        <f t="shared" si="50"/>
        <v>6959300</v>
      </c>
    </row>
    <row r="113" spans="1:10" ht="102" customHeight="1" x14ac:dyDescent="0.25">
      <c r="A113" s="20"/>
      <c r="B113" s="19" t="s">
        <v>145</v>
      </c>
      <c r="C113" s="21" t="s">
        <v>183</v>
      </c>
      <c r="D113" s="9">
        <v>193000</v>
      </c>
      <c r="E113" s="9"/>
      <c r="F113" s="9">
        <f t="shared" si="48"/>
        <v>193000</v>
      </c>
      <c r="G113" s="9"/>
      <c r="H113" s="9">
        <f t="shared" si="49"/>
        <v>193000</v>
      </c>
      <c r="I113" s="9"/>
      <c r="J113" s="9">
        <f t="shared" si="50"/>
        <v>193000</v>
      </c>
    </row>
    <row r="114" spans="1:10" ht="68.25" customHeight="1" x14ac:dyDescent="0.25">
      <c r="A114" s="20"/>
      <c r="B114" s="19" t="s">
        <v>146</v>
      </c>
      <c r="C114" s="21" t="s">
        <v>147</v>
      </c>
      <c r="D114" s="9">
        <v>560103700</v>
      </c>
      <c r="E114" s="9"/>
      <c r="F114" s="9">
        <f t="shared" si="48"/>
        <v>560103700</v>
      </c>
      <c r="G114" s="9"/>
      <c r="H114" s="9">
        <f t="shared" si="49"/>
        <v>560103700</v>
      </c>
      <c r="I114" s="9"/>
      <c r="J114" s="9">
        <f t="shared" si="50"/>
        <v>560103700</v>
      </c>
    </row>
    <row r="115" spans="1:10" ht="148.5" customHeight="1" x14ac:dyDescent="0.25">
      <c r="A115" s="20"/>
      <c r="B115" s="19" t="s">
        <v>148</v>
      </c>
      <c r="C115" s="21" t="s">
        <v>149</v>
      </c>
      <c r="D115" s="9">
        <v>391039000</v>
      </c>
      <c r="E115" s="9"/>
      <c r="F115" s="9">
        <f t="shared" si="48"/>
        <v>391039000</v>
      </c>
      <c r="G115" s="9"/>
      <c r="H115" s="9">
        <f t="shared" si="49"/>
        <v>391039000</v>
      </c>
      <c r="I115" s="9"/>
      <c r="J115" s="9">
        <f t="shared" si="50"/>
        <v>391039000</v>
      </c>
    </row>
    <row r="116" spans="1:10" ht="50.25" customHeight="1" x14ac:dyDescent="0.25">
      <c r="A116" s="20"/>
      <c r="B116" s="19" t="s">
        <v>221</v>
      </c>
      <c r="C116" s="21" t="s">
        <v>222</v>
      </c>
      <c r="D116" s="9"/>
      <c r="E116" s="9">
        <v>18143600</v>
      </c>
      <c r="F116" s="9">
        <f t="shared" si="48"/>
        <v>18143600</v>
      </c>
      <c r="G116" s="9"/>
      <c r="H116" s="9">
        <f t="shared" si="49"/>
        <v>18143600</v>
      </c>
      <c r="I116" s="9"/>
      <c r="J116" s="9">
        <f t="shared" si="50"/>
        <v>18143600</v>
      </c>
    </row>
    <row r="117" spans="1:10" ht="123.75" customHeight="1" x14ac:dyDescent="0.25">
      <c r="A117" s="20"/>
      <c r="B117" s="19" t="s">
        <v>223</v>
      </c>
      <c r="C117" s="21" t="s">
        <v>224</v>
      </c>
      <c r="D117" s="9">
        <v>0</v>
      </c>
      <c r="E117" s="9">
        <v>3935200</v>
      </c>
      <c r="F117" s="9">
        <f t="shared" si="48"/>
        <v>3935200</v>
      </c>
      <c r="G117" s="9"/>
      <c r="H117" s="9">
        <f t="shared" si="49"/>
        <v>3935200</v>
      </c>
      <c r="I117" s="9"/>
      <c r="J117" s="9">
        <f t="shared" si="50"/>
        <v>3935200</v>
      </c>
    </row>
    <row r="118" spans="1:10" ht="118.5" customHeight="1" x14ac:dyDescent="0.25">
      <c r="A118" s="20"/>
      <c r="B118" s="19" t="s">
        <v>225</v>
      </c>
      <c r="C118" s="21" t="s">
        <v>226</v>
      </c>
      <c r="D118" s="9">
        <v>0</v>
      </c>
      <c r="E118" s="9">
        <v>33252000</v>
      </c>
      <c r="F118" s="9">
        <f t="shared" si="48"/>
        <v>33252000</v>
      </c>
      <c r="G118" s="9"/>
      <c r="H118" s="9">
        <f t="shared" si="49"/>
        <v>33252000</v>
      </c>
      <c r="I118" s="9"/>
      <c r="J118" s="9">
        <f t="shared" si="50"/>
        <v>33252000</v>
      </c>
    </row>
    <row r="119" spans="1:10" ht="165.75" customHeight="1" x14ac:dyDescent="0.25">
      <c r="A119" s="20"/>
      <c r="B119" s="19" t="s">
        <v>249</v>
      </c>
      <c r="C119" s="21" t="s">
        <v>250</v>
      </c>
      <c r="D119" s="9"/>
      <c r="E119" s="9"/>
      <c r="F119" s="9"/>
      <c r="G119" s="9">
        <v>176894300</v>
      </c>
      <c r="H119" s="9">
        <f t="shared" si="49"/>
        <v>176894300</v>
      </c>
      <c r="I119" s="9"/>
      <c r="J119" s="9">
        <f t="shared" si="50"/>
        <v>176894300</v>
      </c>
    </row>
    <row r="120" spans="1:10" ht="65.25" customHeight="1" x14ac:dyDescent="0.25">
      <c r="A120" s="20"/>
      <c r="B120" s="19" t="s">
        <v>150</v>
      </c>
      <c r="C120" s="21" t="s">
        <v>257</v>
      </c>
      <c r="D120" s="9">
        <v>400900300</v>
      </c>
      <c r="E120" s="9"/>
      <c r="F120" s="9">
        <f t="shared" si="48"/>
        <v>400900300</v>
      </c>
      <c r="G120" s="9"/>
      <c r="H120" s="9">
        <f t="shared" si="49"/>
        <v>400900300</v>
      </c>
      <c r="I120" s="9"/>
      <c r="J120" s="9">
        <f t="shared" si="50"/>
        <v>400900300</v>
      </c>
    </row>
    <row r="121" spans="1:10" ht="54.75" customHeight="1" x14ac:dyDescent="0.25">
      <c r="A121" s="20"/>
      <c r="B121" s="19" t="s">
        <v>100</v>
      </c>
      <c r="C121" s="21" t="s">
        <v>236</v>
      </c>
      <c r="D121" s="9">
        <v>121406600</v>
      </c>
      <c r="E121" s="9"/>
      <c r="F121" s="9">
        <f t="shared" si="48"/>
        <v>121406600</v>
      </c>
      <c r="G121" s="9"/>
      <c r="H121" s="9">
        <f t="shared" si="49"/>
        <v>121406600</v>
      </c>
      <c r="I121" s="9"/>
      <c r="J121" s="9">
        <f>H121+I121</f>
        <v>121406600</v>
      </c>
    </row>
    <row r="122" spans="1:10" ht="19.5" customHeight="1" x14ac:dyDescent="0.25">
      <c r="A122" s="20"/>
      <c r="B122" s="22" t="s">
        <v>104</v>
      </c>
      <c r="C122" s="22" t="s">
        <v>61</v>
      </c>
      <c r="D122" s="7">
        <f>SUM(D124:D137)</f>
        <v>110697808</v>
      </c>
      <c r="E122" s="7">
        <f>SUM(E124:E137)</f>
        <v>2489692400</v>
      </c>
      <c r="F122" s="7">
        <f>SUM(F123:F137)</f>
        <v>2600390208</v>
      </c>
      <c r="G122" s="7">
        <f>SUM(G123:G137)</f>
        <v>11200</v>
      </c>
      <c r="H122" s="7">
        <f>SUM(H123:H137)</f>
        <v>2600401408</v>
      </c>
      <c r="I122" s="7">
        <f t="shared" ref="I122:J122" si="51">SUM(I123:I137)</f>
        <v>0</v>
      </c>
      <c r="J122" s="7">
        <f t="shared" si="51"/>
        <v>2600401408</v>
      </c>
    </row>
    <row r="123" spans="1:10" ht="83.25" customHeight="1" x14ac:dyDescent="0.25">
      <c r="A123" s="20"/>
      <c r="B123" s="19" t="s">
        <v>247</v>
      </c>
      <c r="C123" s="19" t="s">
        <v>248</v>
      </c>
      <c r="D123" s="21"/>
      <c r="E123" s="9"/>
      <c r="F123" s="9"/>
      <c r="G123" s="9">
        <v>11200</v>
      </c>
      <c r="H123" s="9">
        <f>F123+G123</f>
        <v>11200</v>
      </c>
      <c r="I123" s="9"/>
      <c r="J123" s="9">
        <f>H123+I123</f>
        <v>11200</v>
      </c>
    </row>
    <row r="124" spans="1:10" ht="83.25" customHeight="1" x14ac:dyDescent="0.25">
      <c r="A124" s="20"/>
      <c r="B124" s="19" t="s">
        <v>105</v>
      </c>
      <c r="C124" s="21" t="s">
        <v>106</v>
      </c>
      <c r="D124" s="9">
        <v>33005595</v>
      </c>
      <c r="E124" s="9"/>
      <c r="F124" s="9">
        <f>D124+E124</f>
        <v>33005595</v>
      </c>
      <c r="G124" s="9"/>
      <c r="H124" s="9">
        <f>F124+G124</f>
        <v>33005595</v>
      </c>
      <c r="I124" s="9"/>
      <c r="J124" s="9">
        <f t="shared" ref="J124:J137" si="52">H124+I124</f>
        <v>33005595</v>
      </c>
    </row>
    <row r="125" spans="1:10" ht="83.25" customHeight="1" x14ac:dyDescent="0.25">
      <c r="A125" s="20"/>
      <c r="B125" s="19" t="s">
        <v>107</v>
      </c>
      <c r="C125" s="21" t="s">
        <v>108</v>
      </c>
      <c r="D125" s="9">
        <v>8720913</v>
      </c>
      <c r="E125" s="9"/>
      <c r="F125" s="9">
        <f t="shared" ref="F125:F137" si="53">D125+E125</f>
        <v>8720913</v>
      </c>
      <c r="G125" s="9"/>
      <c r="H125" s="9">
        <f t="shared" ref="H125:H137" si="54">F125+G125</f>
        <v>8720913</v>
      </c>
      <c r="I125" s="9"/>
      <c r="J125" s="9">
        <f t="shared" si="52"/>
        <v>8720913</v>
      </c>
    </row>
    <row r="126" spans="1:10" ht="131.25" customHeight="1" x14ac:dyDescent="0.25">
      <c r="A126" s="20"/>
      <c r="B126" s="19" t="s">
        <v>238</v>
      </c>
      <c r="C126" s="21" t="s">
        <v>239</v>
      </c>
      <c r="D126" s="9"/>
      <c r="E126" s="9">
        <v>265656200</v>
      </c>
      <c r="F126" s="9">
        <f t="shared" si="53"/>
        <v>265656200</v>
      </c>
      <c r="G126" s="9"/>
      <c r="H126" s="9">
        <f t="shared" si="54"/>
        <v>265656200</v>
      </c>
      <c r="I126" s="9"/>
      <c r="J126" s="9">
        <f t="shared" si="52"/>
        <v>265656200</v>
      </c>
    </row>
    <row r="127" spans="1:10" ht="67.5" customHeight="1" x14ac:dyDescent="0.25">
      <c r="A127" s="20"/>
      <c r="B127" s="19" t="s">
        <v>151</v>
      </c>
      <c r="C127" s="21" t="s">
        <v>152</v>
      </c>
      <c r="D127" s="9">
        <v>68971300</v>
      </c>
      <c r="E127" s="9">
        <v>880500</v>
      </c>
      <c r="F127" s="9">
        <f t="shared" si="53"/>
        <v>69851800</v>
      </c>
      <c r="G127" s="9"/>
      <c r="H127" s="9">
        <f t="shared" si="54"/>
        <v>69851800</v>
      </c>
      <c r="I127" s="9"/>
      <c r="J127" s="9">
        <f t="shared" si="52"/>
        <v>69851800</v>
      </c>
    </row>
    <row r="128" spans="1:10" ht="167.25" customHeight="1" x14ac:dyDescent="0.25">
      <c r="A128" s="20"/>
      <c r="B128" s="19" t="s">
        <v>199</v>
      </c>
      <c r="C128" s="21" t="s">
        <v>258</v>
      </c>
      <c r="D128" s="9">
        <v>0</v>
      </c>
      <c r="E128" s="9">
        <v>252970100</v>
      </c>
      <c r="F128" s="9">
        <f t="shared" si="53"/>
        <v>252970100</v>
      </c>
      <c r="G128" s="9"/>
      <c r="H128" s="9">
        <f t="shared" si="54"/>
        <v>252970100</v>
      </c>
      <c r="I128" s="9"/>
      <c r="J128" s="9">
        <f t="shared" si="52"/>
        <v>252970100</v>
      </c>
    </row>
    <row r="129" spans="1:11" ht="120" customHeight="1" x14ac:dyDescent="0.25">
      <c r="A129" s="20"/>
      <c r="B129" s="19" t="s">
        <v>200</v>
      </c>
      <c r="C129" s="21" t="s">
        <v>201</v>
      </c>
      <c r="D129" s="9">
        <v>0</v>
      </c>
      <c r="E129" s="9">
        <v>43808400</v>
      </c>
      <c r="F129" s="9">
        <f t="shared" si="53"/>
        <v>43808400</v>
      </c>
      <c r="G129" s="9"/>
      <c r="H129" s="9">
        <f t="shared" si="54"/>
        <v>43808400</v>
      </c>
      <c r="I129" s="9"/>
      <c r="J129" s="9">
        <f t="shared" si="52"/>
        <v>43808400</v>
      </c>
    </row>
    <row r="130" spans="1:11" ht="85.5" customHeight="1" x14ac:dyDescent="0.25">
      <c r="A130" s="20"/>
      <c r="B130" s="19" t="s">
        <v>202</v>
      </c>
      <c r="C130" s="21" t="s">
        <v>203</v>
      </c>
      <c r="D130" s="9">
        <v>0</v>
      </c>
      <c r="E130" s="9">
        <v>92415400</v>
      </c>
      <c r="F130" s="9">
        <f t="shared" si="53"/>
        <v>92415400</v>
      </c>
      <c r="G130" s="9"/>
      <c r="H130" s="9">
        <f t="shared" si="54"/>
        <v>92415400</v>
      </c>
      <c r="I130" s="9"/>
      <c r="J130" s="9">
        <f t="shared" si="52"/>
        <v>92415400</v>
      </c>
    </row>
    <row r="131" spans="1:11" ht="116.25" customHeight="1" x14ac:dyDescent="0.25">
      <c r="A131" s="20"/>
      <c r="B131" s="19" t="s">
        <v>204</v>
      </c>
      <c r="C131" s="21" t="s">
        <v>205</v>
      </c>
      <c r="D131" s="9">
        <v>0</v>
      </c>
      <c r="E131" s="9">
        <v>15121600</v>
      </c>
      <c r="F131" s="9">
        <f t="shared" si="53"/>
        <v>15121600</v>
      </c>
      <c r="G131" s="9"/>
      <c r="H131" s="9">
        <f t="shared" si="54"/>
        <v>15121600</v>
      </c>
      <c r="I131" s="9"/>
      <c r="J131" s="9">
        <f t="shared" si="52"/>
        <v>15121600</v>
      </c>
    </row>
    <row r="132" spans="1:11" ht="255" customHeight="1" x14ac:dyDescent="0.25">
      <c r="A132" s="20"/>
      <c r="B132" s="19" t="s">
        <v>206</v>
      </c>
      <c r="C132" s="21" t="s">
        <v>237</v>
      </c>
      <c r="D132" s="9">
        <v>0</v>
      </c>
      <c r="E132" s="9">
        <v>4423200</v>
      </c>
      <c r="F132" s="9">
        <f t="shared" si="53"/>
        <v>4423200</v>
      </c>
      <c r="G132" s="9"/>
      <c r="H132" s="9">
        <f t="shared" si="54"/>
        <v>4423200</v>
      </c>
      <c r="I132" s="9"/>
      <c r="J132" s="9">
        <f t="shared" si="52"/>
        <v>4423200</v>
      </c>
    </row>
    <row r="133" spans="1:11" ht="56.25" customHeight="1" x14ac:dyDescent="0.25">
      <c r="A133" s="20"/>
      <c r="B133" s="19" t="s">
        <v>207</v>
      </c>
      <c r="C133" s="21" t="s">
        <v>208</v>
      </c>
      <c r="D133" s="9">
        <v>0</v>
      </c>
      <c r="E133" s="9">
        <v>24070400</v>
      </c>
      <c r="F133" s="9">
        <f t="shared" si="53"/>
        <v>24070400</v>
      </c>
      <c r="G133" s="9"/>
      <c r="H133" s="9">
        <f t="shared" si="54"/>
        <v>24070400</v>
      </c>
      <c r="I133" s="9"/>
      <c r="J133" s="9">
        <f t="shared" si="52"/>
        <v>24070400</v>
      </c>
    </row>
    <row r="134" spans="1:11" ht="89.25" customHeight="1" x14ac:dyDescent="0.25">
      <c r="A134" s="20"/>
      <c r="B134" s="19" t="s">
        <v>209</v>
      </c>
      <c r="C134" s="21" t="s">
        <v>210</v>
      </c>
      <c r="D134" s="9">
        <v>0</v>
      </c>
      <c r="E134" s="9">
        <v>27700700</v>
      </c>
      <c r="F134" s="9">
        <f t="shared" si="53"/>
        <v>27700700</v>
      </c>
      <c r="G134" s="9"/>
      <c r="H134" s="9">
        <f t="shared" si="54"/>
        <v>27700700</v>
      </c>
      <c r="I134" s="9"/>
      <c r="J134" s="9">
        <f t="shared" si="52"/>
        <v>27700700</v>
      </c>
    </row>
    <row r="135" spans="1:11" ht="102.75" customHeight="1" x14ac:dyDescent="0.25">
      <c r="A135" s="20"/>
      <c r="B135" s="19" t="s">
        <v>214</v>
      </c>
      <c r="C135" s="21" t="s">
        <v>215</v>
      </c>
      <c r="D135" s="9"/>
      <c r="E135" s="9">
        <v>1704236500</v>
      </c>
      <c r="F135" s="9">
        <f t="shared" si="53"/>
        <v>1704236500</v>
      </c>
      <c r="G135" s="9"/>
      <c r="H135" s="9">
        <f t="shared" si="54"/>
        <v>1704236500</v>
      </c>
      <c r="I135" s="9"/>
      <c r="J135" s="9">
        <f t="shared" si="52"/>
        <v>1704236500</v>
      </c>
    </row>
    <row r="136" spans="1:11" ht="123.75" customHeight="1" x14ac:dyDescent="0.25">
      <c r="A136" s="20"/>
      <c r="B136" s="19" t="s">
        <v>234</v>
      </c>
      <c r="C136" s="21" t="s">
        <v>233</v>
      </c>
      <c r="D136" s="9"/>
      <c r="E136" s="9">
        <v>54720000</v>
      </c>
      <c r="F136" s="9">
        <f t="shared" si="53"/>
        <v>54720000</v>
      </c>
      <c r="G136" s="9"/>
      <c r="H136" s="9">
        <f t="shared" si="54"/>
        <v>54720000</v>
      </c>
      <c r="I136" s="9"/>
      <c r="J136" s="9">
        <f t="shared" si="52"/>
        <v>54720000</v>
      </c>
    </row>
    <row r="137" spans="1:11" ht="117" customHeight="1" x14ac:dyDescent="0.25">
      <c r="A137" s="20"/>
      <c r="B137" s="19" t="s">
        <v>211</v>
      </c>
      <c r="C137" s="21" t="s">
        <v>212</v>
      </c>
      <c r="D137" s="9">
        <v>0</v>
      </c>
      <c r="E137" s="9">
        <v>3689400</v>
      </c>
      <c r="F137" s="9">
        <f t="shared" si="53"/>
        <v>3689400</v>
      </c>
      <c r="G137" s="9"/>
      <c r="H137" s="9">
        <f t="shared" si="54"/>
        <v>3689400</v>
      </c>
      <c r="I137" s="9"/>
      <c r="J137" s="9">
        <f t="shared" si="52"/>
        <v>3689400</v>
      </c>
    </row>
    <row r="138" spans="1:11" ht="19.5" customHeight="1" x14ac:dyDescent="0.25">
      <c r="A138" s="20"/>
      <c r="B138" s="31" t="s">
        <v>62</v>
      </c>
      <c r="C138" s="31"/>
      <c r="D138" s="7">
        <f>SUM(D12,D46)</f>
        <v>65343209938</v>
      </c>
      <c r="E138" s="7">
        <f t="shared" ref="E138" si="55">SUM(E12,E46)</f>
        <v>5814006500</v>
      </c>
      <c r="F138" s="7">
        <f>SUM(F12,F46)</f>
        <v>71157216438</v>
      </c>
      <c r="G138" s="7">
        <f t="shared" ref="G138:J138" si="56">SUM(G12,G46)</f>
        <v>1076030521</v>
      </c>
      <c r="H138" s="7">
        <f t="shared" si="56"/>
        <v>72233246959</v>
      </c>
      <c r="I138" s="7">
        <f t="shared" si="56"/>
        <v>-899125021</v>
      </c>
      <c r="J138" s="7">
        <f t="shared" si="56"/>
        <v>71334121938</v>
      </c>
      <c r="K138" s="23" t="s">
        <v>243</v>
      </c>
    </row>
    <row r="142" spans="1:11" x14ac:dyDescent="0.25">
      <c r="J142" s="24"/>
    </row>
  </sheetData>
  <mergeCells count="5">
    <mergeCell ref="H1:J1"/>
    <mergeCell ref="B9:J9"/>
    <mergeCell ref="B138:C138"/>
    <mergeCell ref="C2:J2"/>
    <mergeCell ref="C3:J3"/>
  </mergeCells>
  <phoneticPr fontId="0" type="noConversion"/>
  <printOptions horizontalCentered="1"/>
  <pageMargins left="0.78740157480314965" right="0.39370078740157483" top="0.78740157480314965" bottom="0.78740157480314965" header="0.39370078740157483" footer="0.31496062992125984"/>
  <pageSetup paperSize="9" orientation="portrait" r:id="rId1"/>
  <headerFooter differentFirst="1">
    <oddHeader>&amp;C&amp;14&amp;P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Company>Департамент финансов</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Марина В. Рачкова</dc:creator>
  <cp:lastModifiedBy>user</cp:lastModifiedBy>
  <cp:lastPrinted>2019-02-20T12:45:34Z</cp:lastPrinted>
  <dcterms:created xsi:type="dcterms:W3CDTF">2010-10-13T08:18:32Z</dcterms:created>
  <dcterms:modified xsi:type="dcterms:W3CDTF">2019-02-27T10:03:10Z</dcterms:modified>
</cp:coreProperties>
</file>