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12120" windowHeight="7815"/>
  </bookViews>
  <sheets>
    <sheet name="Контрольные цифры" sheetId="3" r:id="rId1"/>
  </sheets>
  <definedNames>
    <definedName name="_xlnm.Print_Titles" localSheetId="0">'Контрольные цифры'!$9:$9</definedName>
  </definedNames>
  <calcPr calcId="114210" fullCalcOnLoad="1"/>
</workbook>
</file>

<file path=xl/calcChain.xml><?xml version="1.0" encoding="utf-8"?>
<calcChain xmlns="http://schemas.openxmlformats.org/spreadsheetml/2006/main">
  <c r="N22" i="3"/>
  <c r="N42"/>
  <c r="N43"/>
  <c r="N41"/>
  <c r="N39"/>
  <c r="N37"/>
  <c r="N35"/>
  <c r="N33"/>
  <c r="N29"/>
  <c r="N27"/>
  <c r="N25"/>
  <c r="N23"/>
  <c r="N21"/>
  <c r="N19"/>
  <c r="N16"/>
  <c r="N14"/>
  <c r="N12"/>
  <c r="N10"/>
  <c r="N45"/>
  <c r="L43"/>
  <c r="L41"/>
  <c r="L39"/>
  <c r="L37"/>
  <c r="L35"/>
  <c r="L33"/>
  <c r="L29"/>
  <c r="L27"/>
  <c r="L25"/>
  <c r="L23"/>
  <c r="L21"/>
  <c r="L19"/>
  <c r="L16"/>
  <c r="L14"/>
  <c r="L12"/>
  <c r="L10"/>
  <c r="L45"/>
  <c r="J43"/>
  <c r="J41"/>
  <c r="J39"/>
  <c r="J37"/>
  <c r="J35"/>
  <c r="J33"/>
  <c r="J29"/>
  <c r="J27"/>
  <c r="J25"/>
  <c r="J23"/>
  <c r="J21"/>
  <c r="J19"/>
  <c r="J16"/>
  <c r="J14"/>
  <c r="J12"/>
  <c r="J10"/>
  <c r="J45"/>
  <c r="H15"/>
  <c r="H32"/>
  <c r="H42"/>
  <c r="H29"/>
  <c r="I32"/>
  <c r="K32"/>
  <c r="M32"/>
  <c r="O32"/>
  <c r="C10"/>
  <c r="D10"/>
  <c r="E10"/>
  <c r="F10"/>
  <c r="H10"/>
  <c r="I10"/>
  <c r="K10"/>
  <c r="M10"/>
  <c r="O10"/>
  <c r="E11"/>
  <c r="I11"/>
  <c r="K11"/>
  <c r="M11"/>
  <c r="O11"/>
  <c r="C12"/>
  <c r="D12"/>
  <c r="E12"/>
  <c r="F12"/>
  <c r="G12"/>
  <c r="H12"/>
  <c r="I12"/>
  <c r="K12"/>
  <c r="M12"/>
  <c r="O12"/>
  <c r="E13"/>
  <c r="G13"/>
  <c r="I13"/>
  <c r="K13"/>
  <c r="M13"/>
  <c r="O13"/>
  <c r="F14"/>
  <c r="H14"/>
  <c r="C15"/>
  <c r="C14"/>
  <c r="D15"/>
  <c r="E15"/>
  <c r="G15"/>
  <c r="I15"/>
  <c r="K15"/>
  <c r="M15"/>
  <c r="O15"/>
  <c r="C16"/>
  <c r="D16"/>
  <c r="F16"/>
  <c r="H16"/>
  <c r="E17"/>
  <c r="G17"/>
  <c r="I17"/>
  <c r="K17"/>
  <c r="M17"/>
  <c r="O17"/>
  <c r="E18"/>
  <c r="G18"/>
  <c r="I18"/>
  <c r="K18"/>
  <c r="M18"/>
  <c r="O18"/>
  <c r="C19"/>
  <c r="D19"/>
  <c r="E19"/>
  <c r="F19"/>
  <c r="G19"/>
  <c r="H19"/>
  <c r="I19"/>
  <c r="K19"/>
  <c r="M19"/>
  <c r="O19"/>
  <c r="E20"/>
  <c r="G20"/>
  <c r="I20"/>
  <c r="K20"/>
  <c r="M20"/>
  <c r="O20"/>
  <c r="C21"/>
  <c r="H21"/>
  <c r="D22"/>
  <c r="D21"/>
  <c r="F22"/>
  <c r="F21"/>
  <c r="C23"/>
  <c r="D23"/>
  <c r="F23"/>
  <c r="H23"/>
  <c r="E24"/>
  <c r="G24"/>
  <c r="I24"/>
  <c r="K24"/>
  <c r="M24"/>
  <c r="O24"/>
  <c r="C25"/>
  <c r="D25"/>
  <c r="E25"/>
  <c r="F25"/>
  <c r="G25"/>
  <c r="H25"/>
  <c r="I25"/>
  <c r="K25"/>
  <c r="M25"/>
  <c r="O25"/>
  <c r="E26"/>
  <c r="G26"/>
  <c r="I26"/>
  <c r="K26"/>
  <c r="M26"/>
  <c r="O26"/>
  <c r="C27"/>
  <c r="D27"/>
  <c r="E27"/>
  <c r="F27"/>
  <c r="G27"/>
  <c r="H27"/>
  <c r="I27"/>
  <c r="K27"/>
  <c r="M27"/>
  <c r="O27"/>
  <c r="E28"/>
  <c r="G28"/>
  <c r="I28"/>
  <c r="K28"/>
  <c r="M28"/>
  <c r="O28"/>
  <c r="C29"/>
  <c r="D29"/>
  <c r="E29"/>
  <c r="F29"/>
  <c r="G29"/>
  <c r="I29"/>
  <c r="K29"/>
  <c r="M29"/>
  <c r="O29"/>
  <c r="E30"/>
  <c r="G30"/>
  <c r="I30"/>
  <c r="K30"/>
  <c r="M30"/>
  <c r="O30"/>
  <c r="E31"/>
  <c r="G31"/>
  <c r="I31"/>
  <c r="K31"/>
  <c r="M31"/>
  <c r="O31"/>
  <c r="C33"/>
  <c r="D33"/>
  <c r="E33"/>
  <c r="F33"/>
  <c r="G33"/>
  <c r="H33"/>
  <c r="E34"/>
  <c r="G34"/>
  <c r="I34"/>
  <c r="K34"/>
  <c r="M34"/>
  <c r="O34"/>
  <c r="D35"/>
  <c r="F35"/>
  <c r="H35"/>
  <c r="I35"/>
  <c r="K35"/>
  <c r="M35"/>
  <c r="O35"/>
  <c r="C36"/>
  <c r="C35"/>
  <c r="E35"/>
  <c r="I36"/>
  <c r="K36"/>
  <c r="M36"/>
  <c r="O36"/>
  <c r="C37"/>
  <c r="D37"/>
  <c r="E37"/>
  <c r="F37"/>
  <c r="G37"/>
  <c r="H37"/>
  <c r="E38"/>
  <c r="G38"/>
  <c r="I38"/>
  <c r="K38"/>
  <c r="M38"/>
  <c r="O38"/>
  <c r="C39"/>
  <c r="D39"/>
  <c r="E39"/>
  <c r="F39"/>
  <c r="G39"/>
  <c r="H39"/>
  <c r="E40"/>
  <c r="G40"/>
  <c r="I40"/>
  <c r="K40"/>
  <c r="M40"/>
  <c r="O40"/>
  <c r="D41"/>
  <c r="F41"/>
  <c r="H41"/>
  <c r="C42"/>
  <c r="C41"/>
  <c r="E41"/>
  <c r="G41"/>
  <c r="I41"/>
  <c r="K41"/>
  <c r="M41"/>
  <c r="O41"/>
  <c r="C43"/>
  <c r="D43"/>
  <c r="E43"/>
  <c r="F43"/>
  <c r="G43"/>
  <c r="H43"/>
  <c r="H45"/>
  <c r="I45"/>
  <c r="K45"/>
  <c r="M45"/>
  <c r="O45"/>
  <c r="E44"/>
  <c r="G44"/>
  <c r="I44"/>
  <c r="K44"/>
  <c r="M44"/>
  <c r="O44"/>
  <c r="E22"/>
  <c r="G22"/>
  <c r="I22"/>
  <c r="K22"/>
  <c r="M22"/>
  <c r="O22"/>
  <c r="D14"/>
  <c r="E14"/>
  <c r="G14"/>
  <c r="I14"/>
  <c r="K14"/>
  <c r="M14"/>
  <c r="O14"/>
  <c r="E21"/>
  <c r="G21"/>
  <c r="I21"/>
  <c r="K21"/>
  <c r="M21"/>
  <c r="O21"/>
  <c r="D45"/>
  <c r="F45"/>
  <c r="E42"/>
  <c r="G42"/>
  <c r="I42"/>
  <c r="K42"/>
  <c r="M42"/>
  <c r="O42"/>
  <c r="E36"/>
  <c r="E23"/>
  <c r="G23"/>
  <c r="I23"/>
  <c r="K23"/>
  <c r="M23"/>
  <c r="O23"/>
  <c r="C45"/>
  <c r="E45"/>
  <c r="E16"/>
  <c r="G16"/>
  <c r="I16"/>
  <c r="K16"/>
  <c r="M16"/>
  <c r="O16"/>
  <c r="I43"/>
  <c r="K43"/>
  <c r="M43"/>
  <c r="O43"/>
  <c r="I39"/>
  <c r="K39"/>
  <c r="M39"/>
  <c r="O39"/>
  <c r="I37"/>
  <c r="K37"/>
  <c r="M37"/>
  <c r="O37"/>
  <c r="I33"/>
  <c r="K33"/>
  <c r="M33"/>
  <c r="O33"/>
</calcChain>
</file>

<file path=xl/sharedStrings.xml><?xml version="1.0" encoding="utf-8"?>
<sst xmlns="http://schemas.openxmlformats.org/spreadsheetml/2006/main" count="55" uniqueCount="45">
  <si>
    <t xml:space="preserve">Департамент культуры Ярославской области </t>
  </si>
  <si>
    <t xml:space="preserve">Департамент образования Ярославской области </t>
  </si>
  <si>
    <t xml:space="preserve">Правительство Ярославской области </t>
  </si>
  <si>
    <t xml:space="preserve">Департамент государственного регулирования хозяйственной деятельности Ярославской области </t>
  </si>
  <si>
    <t>Департамент экономического развития Ярославской области</t>
  </si>
  <si>
    <t>Департамент государственной службы занятости населения Ярославской области</t>
  </si>
  <si>
    <t xml:space="preserve">Департамент труда и социальной поддержки населения Ярославской области </t>
  </si>
  <si>
    <t xml:space="preserve">ИТОГО 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</si>
  <si>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</si>
  <si>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Наименование ведомственной целевой программы</t>
  </si>
  <si>
    <t>Код ведомственной классификации</t>
  </si>
  <si>
    <t xml:space="preserve">к Закону Ярославской области </t>
  </si>
  <si>
    <t xml:space="preserve">Департамент по физкультуре и спорту Ярославской области </t>
  </si>
  <si>
    <t xml:space="preserve">Ведомственная целевая программа "Развитие государственной гражданской службы Ярославской области" на 2009-2010 годы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</si>
  <si>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</si>
  <si>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"Развитие молочного скотоводства и увеличение производства молока в Ярославской области на 2009-2011 годы"</t>
  </si>
  <si>
    <t>Департамент финансов Ярославской области</t>
  </si>
  <si>
    <t>Департамент строительства Ярославской области</t>
  </si>
  <si>
    <t xml:space="preserve">Ведомственная целевая программа "Государственная поддержка граждан, проживающих на территории Ярославской области, в сфере ипотечного жилищного кредитования" </t>
  </si>
  <si>
    <t>Перечень ведомственных целевых программ на 2010 год</t>
  </si>
  <si>
    <t>2010 год               (тыс. руб.)</t>
  </si>
  <si>
    <t>Ведомственная целевая программа Департамента здравоохранения и фармации Ярославской области на 2009-2011 годы</t>
  </si>
  <si>
    <t>Ведомственная целевая программа Департамента культуры Ярославской области на 2009-2011 годы</t>
  </si>
  <si>
    <t>Ведомственная целевая программа Департамента образования Ярославской области на 2009-2011 годы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</si>
  <si>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</si>
  <si>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</si>
  <si>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</si>
  <si>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 xml:space="preserve">Ведомственная целевая программа "Развитие системы мер социальной поддержки населения Ярославской области" </t>
  </si>
  <si>
    <t xml:space="preserve">Ведомственная целевая программа "Сохранность региональных автомобильных дорог Ярославской области" </t>
  </si>
  <si>
    <t xml:space="preserve">Ведомственная целевая программа "Содействие занятости населения Ярославской области" 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</si>
  <si>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</si>
  <si>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Ведомственная целевая программа "Стимулирование инвестиционной деятельности в Ярославской области" </t>
  </si>
  <si>
    <t xml:space="preserve">Ведомственная целевая программа "Поддержка физкультурно-спортивной деятельности в Ярославской области" </t>
  </si>
  <si>
    <t xml:space="preserve">Ведомственная целевая программа "Молодежь" </t>
  </si>
  <si>
    <t>поправки</t>
  </si>
  <si>
    <t xml:space="preserve">Департамент дорожного хозяйства и транспорта                                                 Ярославской области </t>
  </si>
  <si>
    <t xml:space="preserve">Департамент здравоохранения и фармации                                                              Ярославской области </t>
  </si>
  <si>
    <t>уточнение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</si>
  <si>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</si>
  <si>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>уточнение июнь</t>
  </si>
  <si>
    <t>Приложение 17</t>
  </si>
  <si>
    <t xml:space="preserve">Департамент агропромышленного комплекса                                                         и потребительского рынка Ярославской области </t>
  </si>
  <si>
    <t>Департамент по делам молодежи, физической культуре                                       и спорту Ярославской области</t>
  </si>
  <si>
    <t>Департамент охраны окружающей среды                                                                 и природопользования Ярославской области</t>
  </si>
  <si>
    <t>от 01.12.2010 № 44-з</t>
  </si>
</sst>
</file>

<file path=xl/styles.xml><?xml version="1.0" encoding="utf-8"?>
<styleSheet xmlns="http://schemas.openxmlformats.org/spreadsheetml/2006/main">
  <numFmts count="1">
    <numFmt numFmtId="164" formatCode="#,##0_р_."/>
  </numFmts>
  <fonts count="14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2" fillId="0" borderId="1" xfId="0" applyFont="1" applyFill="1" applyBorder="1"/>
    <xf numFmtId="0" fontId="8" fillId="0" borderId="0" xfId="0" applyFont="1" applyFill="1" applyAlignment="1">
      <alignment horizontal="right"/>
    </xf>
    <xf numFmtId="0" fontId="9" fillId="0" borderId="2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wrapText="1"/>
    </xf>
    <xf numFmtId="1" fontId="4" fillId="0" borderId="0" xfId="0" applyNumberFormat="1" applyFont="1" applyFill="1"/>
    <xf numFmtId="0" fontId="4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wrapText="1"/>
    </xf>
    <xf numFmtId="164" fontId="4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justify"/>
    </xf>
    <xf numFmtId="0" fontId="4" fillId="0" borderId="2" xfId="0" applyFont="1" applyFill="1" applyBorder="1" applyAlignment="1">
      <alignment horizontal="left" wrapText="1"/>
    </xf>
    <xf numFmtId="3" fontId="10" fillId="0" borderId="2" xfId="0" applyNumberFormat="1" applyFont="1" applyFill="1" applyBorder="1"/>
    <xf numFmtId="0" fontId="12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/>
    </xf>
    <xf numFmtId="3" fontId="13" fillId="0" borderId="2" xfId="0" applyNumberFormat="1" applyFont="1" applyFill="1" applyBorder="1"/>
    <xf numFmtId="0" fontId="5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/>
    <xf numFmtId="3" fontId="13" fillId="2" borderId="2" xfId="0" applyNumberFormat="1" applyFont="1" applyFill="1" applyBorder="1"/>
    <xf numFmtId="0" fontId="11" fillId="0" borderId="2" xfId="0" applyFont="1" applyFill="1" applyBorder="1" applyAlignment="1">
      <alignment horizontal="left" vertical="justify" wrapText="1"/>
    </xf>
    <xf numFmtId="0" fontId="3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"/>
  <sheetViews>
    <sheetView tabSelected="1" view="pageBreakPreview" zoomScaleNormal="100" zoomScaleSheetLayoutView="100" workbookViewId="0">
      <selection activeCell="B4" sqref="B4"/>
    </sheetView>
  </sheetViews>
  <sheetFormatPr defaultRowHeight="18.75"/>
  <cols>
    <col min="1" max="1" width="16.5703125" style="1" customWidth="1"/>
    <col min="2" max="2" width="64.140625" style="4" customWidth="1"/>
    <col min="3" max="3" width="11.5703125" style="1" hidden="1" customWidth="1"/>
    <col min="4" max="4" width="10.28515625" style="1" hidden="1" customWidth="1"/>
    <col min="5" max="5" width="11.28515625" style="1" hidden="1" customWidth="1"/>
    <col min="6" max="6" width="11.140625" style="1" hidden="1" customWidth="1"/>
    <col min="7" max="7" width="11.5703125" style="1" hidden="1" customWidth="1"/>
    <col min="8" max="8" width="11.140625" style="1" hidden="1" customWidth="1"/>
    <col min="9" max="9" width="11.5703125" style="1" hidden="1" customWidth="1"/>
    <col min="10" max="10" width="11.140625" style="1" hidden="1" customWidth="1"/>
    <col min="11" max="14" width="11.5703125" style="1" hidden="1" customWidth="1"/>
    <col min="15" max="15" width="11.5703125" style="1" customWidth="1"/>
    <col min="16" max="16384" width="9.140625" style="1"/>
  </cols>
  <sheetData>
    <row r="1" spans="1:15">
      <c r="B1" s="35" t="s">
        <v>40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>
      <c r="B2" s="35" t="s">
        <v>11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>
      <c r="B3" s="35" t="s">
        <v>44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idden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37.5" customHeight="1">
      <c r="A6" s="34" t="s">
        <v>19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24.7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5" hidden="1">
      <c r="A8" s="6"/>
      <c r="B8" s="33"/>
      <c r="C8" s="33"/>
    </row>
    <row r="9" spans="1:15" s="3" customFormat="1" ht="48" customHeight="1">
      <c r="A9" s="29" t="s">
        <v>10</v>
      </c>
      <c r="B9" s="29" t="s">
        <v>9</v>
      </c>
      <c r="C9" s="29" t="s">
        <v>20</v>
      </c>
      <c r="D9" s="29" t="s">
        <v>34</v>
      </c>
      <c r="E9" s="29" t="s">
        <v>20</v>
      </c>
      <c r="F9" s="29" t="s">
        <v>37</v>
      </c>
      <c r="G9" s="29" t="s">
        <v>20</v>
      </c>
      <c r="H9" s="29" t="s">
        <v>37</v>
      </c>
      <c r="I9" s="29" t="s">
        <v>20</v>
      </c>
      <c r="J9" s="29" t="s">
        <v>39</v>
      </c>
      <c r="K9" s="29" t="s">
        <v>20</v>
      </c>
      <c r="L9" s="29" t="s">
        <v>37</v>
      </c>
      <c r="M9" s="29" t="s">
        <v>20</v>
      </c>
      <c r="N9" s="29" t="s">
        <v>37</v>
      </c>
      <c r="O9" s="29" t="s">
        <v>20</v>
      </c>
    </row>
    <row r="10" spans="1:15" s="17" customFormat="1" ht="32.25">
      <c r="A10" s="16">
        <v>901</v>
      </c>
      <c r="B10" s="22" t="s">
        <v>36</v>
      </c>
      <c r="C10" s="27">
        <f>C11</f>
        <v>4337188</v>
      </c>
      <c r="D10" s="27">
        <f>D11</f>
        <v>53626</v>
      </c>
      <c r="E10" s="27">
        <f>C10+D10</f>
        <v>4390814</v>
      </c>
      <c r="F10" s="27">
        <f>F11</f>
        <v>39076</v>
      </c>
      <c r="G10" s="27">
        <v>4423476</v>
      </c>
      <c r="H10" s="27">
        <f>H11</f>
        <v>-80</v>
      </c>
      <c r="I10" s="27">
        <f>G10+H10</f>
        <v>4423396</v>
      </c>
      <c r="J10" s="27">
        <f>J11</f>
        <v>-2950</v>
      </c>
      <c r="K10" s="27">
        <f>I10+J10</f>
        <v>4420446</v>
      </c>
      <c r="L10" s="27">
        <f>L11</f>
        <v>0</v>
      </c>
      <c r="M10" s="27">
        <f>K10+L10</f>
        <v>4420446</v>
      </c>
      <c r="N10" s="27">
        <f>N11</f>
        <v>-50400</v>
      </c>
      <c r="O10" s="27">
        <f>M10+N10</f>
        <v>4370046</v>
      </c>
    </row>
    <row r="11" spans="1:15" s="24" customFormat="1" ht="36" customHeight="1">
      <c r="A11" s="8"/>
      <c r="B11" s="23" t="s">
        <v>21</v>
      </c>
      <c r="C11" s="21">
        <v>4337188</v>
      </c>
      <c r="D11" s="21">
        <v>53626</v>
      </c>
      <c r="E11" s="21">
        <f t="shared" ref="E11:E45" si="0">C11+D11</f>
        <v>4390814</v>
      </c>
      <c r="F11" s="21">
        <v>39076</v>
      </c>
      <c r="G11" s="21">
        <v>4423476</v>
      </c>
      <c r="H11" s="21">
        <v>-80</v>
      </c>
      <c r="I11" s="21">
        <f t="shared" ref="I11:I45" si="1">G11+H11</f>
        <v>4423396</v>
      </c>
      <c r="J11" s="21">
        <v>-2950</v>
      </c>
      <c r="K11" s="21">
        <f t="shared" ref="K11:K45" si="2">I11+J11</f>
        <v>4420446</v>
      </c>
      <c r="L11" s="21"/>
      <c r="M11" s="21">
        <f t="shared" ref="M11:M45" si="3">K11+L11</f>
        <v>4420446</v>
      </c>
      <c r="N11" s="21">
        <v>-50400</v>
      </c>
      <c r="O11" s="21">
        <f t="shared" ref="O11:O45" si="4">M11+N11</f>
        <v>4370046</v>
      </c>
    </row>
    <row r="12" spans="1:15" s="2" customFormat="1">
      <c r="A12" s="16">
        <v>902</v>
      </c>
      <c r="B12" s="16" t="s">
        <v>0</v>
      </c>
      <c r="C12" s="27">
        <f>C13</f>
        <v>668917</v>
      </c>
      <c r="D12" s="27">
        <f>D13</f>
        <v>294</v>
      </c>
      <c r="E12" s="27">
        <f t="shared" si="0"/>
        <v>669211</v>
      </c>
      <c r="F12" s="27">
        <f>F13</f>
        <v>237</v>
      </c>
      <c r="G12" s="27">
        <f t="shared" ref="G12:G44" si="5">E12+F12</f>
        <v>669448</v>
      </c>
      <c r="H12" s="27">
        <f>H13</f>
        <v>0</v>
      </c>
      <c r="I12" s="27">
        <f t="shared" si="1"/>
        <v>669448</v>
      </c>
      <c r="J12" s="27">
        <f>J13</f>
        <v>10496</v>
      </c>
      <c r="K12" s="27">
        <f t="shared" si="2"/>
        <v>679944</v>
      </c>
      <c r="L12" s="27">
        <f>L13</f>
        <v>0</v>
      </c>
      <c r="M12" s="27">
        <f t="shared" si="3"/>
        <v>679944</v>
      </c>
      <c r="N12" s="27">
        <f>N13</f>
        <v>-84602</v>
      </c>
      <c r="O12" s="27">
        <f t="shared" si="4"/>
        <v>595342</v>
      </c>
    </row>
    <row r="13" spans="1:15" s="5" customFormat="1" ht="32.25">
      <c r="A13" s="8"/>
      <c r="B13" s="20" t="s">
        <v>22</v>
      </c>
      <c r="C13" s="21">
        <v>668917</v>
      </c>
      <c r="D13" s="21">
        <v>294</v>
      </c>
      <c r="E13" s="21">
        <f t="shared" si="0"/>
        <v>669211</v>
      </c>
      <c r="F13" s="21">
        <v>237</v>
      </c>
      <c r="G13" s="21">
        <f t="shared" si="5"/>
        <v>669448</v>
      </c>
      <c r="H13" s="21"/>
      <c r="I13" s="21">
        <f t="shared" si="1"/>
        <v>669448</v>
      </c>
      <c r="J13" s="21">
        <v>10496</v>
      </c>
      <c r="K13" s="21">
        <f t="shared" si="2"/>
        <v>679944</v>
      </c>
      <c r="L13" s="21"/>
      <c r="M13" s="21">
        <f t="shared" si="3"/>
        <v>679944</v>
      </c>
      <c r="N13" s="21">
        <v>-84602</v>
      </c>
      <c r="O13" s="21">
        <f t="shared" si="4"/>
        <v>595342</v>
      </c>
    </row>
    <row r="14" spans="1:15" s="2" customFormat="1">
      <c r="A14" s="16">
        <v>903</v>
      </c>
      <c r="B14" s="16" t="s">
        <v>1</v>
      </c>
      <c r="C14" s="27">
        <f>C15</f>
        <v>5928871</v>
      </c>
      <c r="D14" s="27">
        <f>D15</f>
        <v>109726</v>
      </c>
      <c r="E14" s="27">
        <f t="shared" si="0"/>
        <v>6038597</v>
      </c>
      <c r="F14" s="27">
        <f>F15</f>
        <v>-64447</v>
      </c>
      <c r="G14" s="27">
        <f t="shared" si="5"/>
        <v>5974150</v>
      </c>
      <c r="H14" s="27">
        <f>H15</f>
        <v>11457</v>
      </c>
      <c r="I14" s="27">
        <f t="shared" si="1"/>
        <v>5985607</v>
      </c>
      <c r="J14" s="27">
        <f>J15</f>
        <v>2708</v>
      </c>
      <c r="K14" s="27">
        <f t="shared" si="2"/>
        <v>5988315</v>
      </c>
      <c r="L14" s="27">
        <f>L15</f>
        <v>103087</v>
      </c>
      <c r="M14" s="27">
        <f t="shared" si="3"/>
        <v>6091402</v>
      </c>
      <c r="N14" s="27">
        <f>N15</f>
        <v>-75745</v>
      </c>
      <c r="O14" s="27">
        <f t="shared" si="4"/>
        <v>6015657</v>
      </c>
    </row>
    <row r="15" spans="1:15" s="5" customFormat="1" ht="31.5">
      <c r="A15" s="8"/>
      <c r="B15" s="32" t="s">
        <v>23</v>
      </c>
      <c r="C15" s="21">
        <f>5949271-20400</f>
        <v>5928871</v>
      </c>
      <c r="D15" s="21">
        <f>70726+39000</f>
        <v>109726</v>
      </c>
      <c r="E15" s="21">
        <f t="shared" si="0"/>
        <v>6038597</v>
      </c>
      <c r="F15" s="21">
        <v>-64447</v>
      </c>
      <c r="G15" s="21">
        <f t="shared" si="5"/>
        <v>5974150</v>
      </c>
      <c r="H15" s="21">
        <f>19486-164-18262+10397</f>
        <v>11457</v>
      </c>
      <c r="I15" s="21">
        <f t="shared" si="1"/>
        <v>5985607</v>
      </c>
      <c r="J15" s="21">
        <v>2708</v>
      </c>
      <c r="K15" s="21">
        <f t="shared" si="2"/>
        <v>5988315</v>
      </c>
      <c r="L15" s="21">
        <v>103087</v>
      </c>
      <c r="M15" s="21">
        <f t="shared" si="3"/>
        <v>6091402</v>
      </c>
      <c r="N15" s="21">
        <v>-75745</v>
      </c>
      <c r="O15" s="21">
        <f t="shared" si="4"/>
        <v>6015657</v>
      </c>
    </row>
    <row r="16" spans="1:15" s="2" customFormat="1" ht="31.5" customHeight="1">
      <c r="A16" s="16">
        <v>905</v>
      </c>
      <c r="B16" s="16" t="s">
        <v>41</v>
      </c>
      <c r="C16" s="27">
        <f>C17+C18</f>
        <v>100032</v>
      </c>
      <c r="D16" s="27">
        <f>D17+D18</f>
        <v>0</v>
      </c>
      <c r="E16" s="27">
        <f t="shared" si="0"/>
        <v>100032</v>
      </c>
      <c r="F16" s="27">
        <f>F17+F18</f>
        <v>578</v>
      </c>
      <c r="G16" s="27">
        <f t="shared" si="5"/>
        <v>100610</v>
      </c>
      <c r="H16" s="27">
        <f>H17+H18</f>
        <v>-10040</v>
      </c>
      <c r="I16" s="27">
        <f t="shared" si="1"/>
        <v>90570</v>
      </c>
      <c r="J16" s="27">
        <f>J17+J18</f>
        <v>0</v>
      </c>
      <c r="K16" s="27">
        <f t="shared" si="2"/>
        <v>90570</v>
      </c>
      <c r="L16" s="27">
        <f>L17+L18</f>
        <v>0</v>
      </c>
      <c r="M16" s="27">
        <f t="shared" si="3"/>
        <v>90570</v>
      </c>
      <c r="N16" s="27">
        <f>N17+N18</f>
        <v>4000</v>
      </c>
      <c r="O16" s="27">
        <f t="shared" si="4"/>
        <v>94570</v>
      </c>
    </row>
    <row r="17" spans="1:15" s="5" customFormat="1" ht="48">
      <c r="A17" s="8"/>
      <c r="B17" s="13" t="s">
        <v>26</v>
      </c>
      <c r="C17" s="21">
        <v>90032</v>
      </c>
      <c r="D17" s="21"/>
      <c r="E17" s="21">
        <f t="shared" si="0"/>
        <v>90032</v>
      </c>
      <c r="F17" s="21">
        <v>578</v>
      </c>
      <c r="G17" s="21">
        <f t="shared" si="5"/>
        <v>90610</v>
      </c>
      <c r="H17" s="21">
        <v>-40</v>
      </c>
      <c r="I17" s="21">
        <f t="shared" si="1"/>
        <v>90570</v>
      </c>
      <c r="J17" s="21"/>
      <c r="K17" s="21">
        <f t="shared" si="2"/>
        <v>90570</v>
      </c>
      <c r="L17" s="21"/>
      <c r="M17" s="21">
        <f t="shared" si="3"/>
        <v>90570</v>
      </c>
      <c r="N17" s="21">
        <v>4000</v>
      </c>
      <c r="O17" s="21">
        <f t="shared" si="4"/>
        <v>94570</v>
      </c>
    </row>
    <row r="18" spans="1:15" s="5" customFormat="1" ht="48" hidden="1">
      <c r="A18" s="8"/>
      <c r="B18" s="13" t="s">
        <v>15</v>
      </c>
      <c r="C18" s="21">
        <v>10000</v>
      </c>
      <c r="D18" s="21"/>
      <c r="E18" s="21">
        <f t="shared" si="0"/>
        <v>10000</v>
      </c>
      <c r="F18" s="21"/>
      <c r="G18" s="21">
        <f t="shared" si="5"/>
        <v>10000</v>
      </c>
      <c r="H18" s="21">
        <v>-10000</v>
      </c>
      <c r="I18" s="21">
        <f t="shared" si="1"/>
        <v>0</v>
      </c>
      <c r="J18" s="21"/>
      <c r="K18" s="21">
        <f t="shared" si="2"/>
        <v>0</v>
      </c>
      <c r="L18" s="21"/>
      <c r="M18" s="21">
        <f t="shared" si="3"/>
        <v>0</v>
      </c>
      <c r="N18" s="21"/>
      <c r="O18" s="21">
        <f t="shared" si="4"/>
        <v>0</v>
      </c>
    </row>
    <row r="19" spans="1:15" s="5" customFormat="1">
      <c r="A19" s="16">
        <v>906</v>
      </c>
      <c r="B19" s="16" t="s">
        <v>16</v>
      </c>
      <c r="C19" s="27">
        <f>SUM(C20)</f>
        <v>2128758</v>
      </c>
      <c r="D19" s="27">
        <f>SUM(D20)</f>
        <v>0</v>
      </c>
      <c r="E19" s="27">
        <f t="shared" si="0"/>
        <v>2128758</v>
      </c>
      <c r="F19" s="27">
        <f>SUM(F20)</f>
        <v>0</v>
      </c>
      <c r="G19" s="27">
        <f t="shared" si="5"/>
        <v>2128758</v>
      </c>
      <c r="H19" s="27">
        <f>SUM(H20)</f>
        <v>0</v>
      </c>
      <c r="I19" s="27">
        <f t="shared" si="1"/>
        <v>2128758</v>
      </c>
      <c r="J19" s="27">
        <f>SUM(J20)</f>
        <v>0</v>
      </c>
      <c r="K19" s="27">
        <f t="shared" si="2"/>
        <v>2128758</v>
      </c>
      <c r="L19" s="27">
        <f>SUM(L20)</f>
        <v>0</v>
      </c>
      <c r="M19" s="27">
        <f t="shared" si="3"/>
        <v>2128758</v>
      </c>
      <c r="N19" s="27">
        <f>SUM(N20)</f>
        <v>0</v>
      </c>
      <c r="O19" s="27">
        <f t="shared" si="4"/>
        <v>2128758</v>
      </c>
    </row>
    <row r="20" spans="1:15" s="5" customFormat="1" ht="51" customHeight="1">
      <c r="A20" s="8"/>
      <c r="B20" s="13" t="s">
        <v>24</v>
      </c>
      <c r="C20" s="21">
        <v>2128758</v>
      </c>
      <c r="D20" s="21"/>
      <c r="E20" s="21">
        <f t="shared" si="0"/>
        <v>2128758</v>
      </c>
      <c r="F20" s="21"/>
      <c r="G20" s="21">
        <f t="shared" si="5"/>
        <v>2128758</v>
      </c>
      <c r="H20" s="21"/>
      <c r="I20" s="21">
        <f t="shared" si="1"/>
        <v>2128758</v>
      </c>
      <c r="J20" s="21"/>
      <c r="K20" s="21">
        <f t="shared" si="2"/>
        <v>2128758</v>
      </c>
      <c r="L20" s="21"/>
      <c r="M20" s="21">
        <f t="shared" si="3"/>
        <v>2128758</v>
      </c>
      <c r="N20" s="21"/>
      <c r="O20" s="21">
        <f t="shared" si="4"/>
        <v>2128758</v>
      </c>
    </row>
    <row r="21" spans="1:15" s="2" customFormat="1" ht="32.25">
      <c r="A21" s="16">
        <v>909</v>
      </c>
      <c r="B21" s="16" t="s">
        <v>6</v>
      </c>
      <c r="C21" s="27">
        <f>C22</f>
        <v>1561301</v>
      </c>
      <c r="D21" s="27">
        <f>D22</f>
        <v>2835</v>
      </c>
      <c r="E21" s="27">
        <f t="shared" si="0"/>
        <v>1564136</v>
      </c>
      <c r="F21" s="27">
        <f>F22</f>
        <v>986</v>
      </c>
      <c r="G21" s="27">
        <f t="shared" si="5"/>
        <v>1565122</v>
      </c>
      <c r="H21" s="27">
        <f>H22</f>
        <v>-1544</v>
      </c>
      <c r="I21" s="27">
        <f t="shared" si="1"/>
        <v>1563578</v>
      </c>
      <c r="J21" s="27">
        <f>J22</f>
        <v>50</v>
      </c>
      <c r="K21" s="27">
        <f t="shared" si="2"/>
        <v>1563628</v>
      </c>
      <c r="L21" s="27">
        <f>L22</f>
        <v>-6597</v>
      </c>
      <c r="M21" s="27">
        <f t="shared" si="3"/>
        <v>1557031</v>
      </c>
      <c r="N21" s="27">
        <f>N22</f>
        <v>-50444</v>
      </c>
      <c r="O21" s="27">
        <f t="shared" si="4"/>
        <v>1506587</v>
      </c>
    </row>
    <row r="22" spans="1:15" ht="38.25" customHeight="1">
      <c r="A22" s="12"/>
      <c r="B22" s="18" t="s">
        <v>27</v>
      </c>
      <c r="C22" s="21">
        <v>1561301</v>
      </c>
      <c r="D22" s="21">
        <f>-35695+10830+24865+2835</f>
        <v>2835</v>
      </c>
      <c r="E22" s="21">
        <f t="shared" si="0"/>
        <v>1564136</v>
      </c>
      <c r="F22" s="21">
        <f>100+886</f>
        <v>986</v>
      </c>
      <c r="G22" s="21">
        <f t="shared" si="5"/>
        <v>1565122</v>
      </c>
      <c r="H22" s="21">
        <v>-1544</v>
      </c>
      <c r="I22" s="21">
        <f t="shared" si="1"/>
        <v>1563578</v>
      </c>
      <c r="J22" s="21">
        <v>50</v>
      </c>
      <c r="K22" s="21">
        <f t="shared" si="2"/>
        <v>1563628</v>
      </c>
      <c r="L22" s="21">
        <v>-6597</v>
      </c>
      <c r="M22" s="21">
        <f t="shared" si="3"/>
        <v>1557031</v>
      </c>
      <c r="N22" s="21">
        <f>-51119+675</f>
        <v>-50444</v>
      </c>
      <c r="O22" s="21">
        <f t="shared" si="4"/>
        <v>1506587</v>
      </c>
    </row>
    <row r="23" spans="1:15" s="2" customFormat="1" ht="19.5" hidden="1" customHeight="1">
      <c r="A23" s="16">
        <v>912</v>
      </c>
      <c r="B23" s="16" t="s">
        <v>12</v>
      </c>
      <c r="C23" s="27">
        <f>C24</f>
        <v>201528</v>
      </c>
      <c r="D23" s="27">
        <f>D24</f>
        <v>0</v>
      </c>
      <c r="E23" s="27">
        <f t="shared" si="0"/>
        <v>201528</v>
      </c>
      <c r="F23" s="27">
        <f>F24</f>
        <v>0</v>
      </c>
      <c r="G23" s="27">
        <f t="shared" si="5"/>
        <v>201528</v>
      </c>
      <c r="H23" s="27">
        <f>H24</f>
        <v>-201528</v>
      </c>
      <c r="I23" s="27">
        <f t="shared" si="1"/>
        <v>0</v>
      </c>
      <c r="J23" s="27">
        <f>J24</f>
        <v>0</v>
      </c>
      <c r="K23" s="27">
        <f t="shared" si="2"/>
        <v>0</v>
      </c>
      <c r="L23" s="27">
        <f>L24</f>
        <v>0</v>
      </c>
      <c r="M23" s="27">
        <f t="shared" si="3"/>
        <v>0</v>
      </c>
      <c r="N23" s="27">
        <f>N24</f>
        <v>0</v>
      </c>
      <c r="O23" s="27">
        <f t="shared" si="4"/>
        <v>0</v>
      </c>
    </row>
    <row r="24" spans="1:15" ht="31.5" hidden="1">
      <c r="A24" s="14"/>
      <c r="B24" s="19" t="s">
        <v>32</v>
      </c>
      <c r="C24" s="21">
        <v>201528</v>
      </c>
      <c r="D24" s="21"/>
      <c r="E24" s="21">
        <f t="shared" si="0"/>
        <v>201528</v>
      </c>
      <c r="F24" s="21"/>
      <c r="G24" s="21">
        <f t="shared" si="5"/>
        <v>201528</v>
      </c>
      <c r="H24" s="21">
        <v>-201528</v>
      </c>
      <c r="I24" s="21">
        <f t="shared" si="1"/>
        <v>0</v>
      </c>
      <c r="J24" s="21"/>
      <c r="K24" s="21">
        <f t="shared" si="2"/>
        <v>0</v>
      </c>
      <c r="L24" s="21"/>
      <c r="M24" s="21">
        <f t="shared" si="3"/>
        <v>0</v>
      </c>
      <c r="N24" s="21"/>
      <c r="O24" s="21">
        <f t="shared" si="4"/>
        <v>0</v>
      </c>
    </row>
    <row r="25" spans="1:15" hidden="1">
      <c r="A25" s="16">
        <v>920</v>
      </c>
      <c r="B25" s="16" t="s">
        <v>2</v>
      </c>
      <c r="C25" s="27">
        <f>C26</f>
        <v>0</v>
      </c>
      <c r="D25" s="27">
        <f>D26</f>
        <v>0</v>
      </c>
      <c r="E25" s="27">
        <f t="shared" si="0"/>
        <v>0</v>
      </c>
      <c r="F25" s="27">
        <f>F26</f>
        <v>0</v>
      </c>
      <c r="G25" s="27">
        <f t="shared" si="5"/>
        <v>0</v>
      </c>
      <c r="H25" s="27">
        <f>H26</f>
        <v>0</v>
      </c>
      <c r="I25" s="27">
        <f t="shared" si="1"/>
        <v>0</v>
      </c>
      <c r="J25" s="27">
        <f>J26</f>
        <v>0</v>
      </c>
      <c r="K25" s="27">
        <f t="shared" si="2"/>
        <v>0</v>
      </c>
      <c r="L25" s="27">
        <f>L26</f>
        <v>0</v>
      </c>
      <c r="M25" s="27">
        <f t="shared" si="3"/>
        <v>0</v>
      </c>
      <c r="N25" s="27">
        <f>N26</f>
        <v>0</v>
      </c>
      <c r="O25" s="27">
        <f t="shared" si="4"/>
        <v>0</v>
      </c>
    </row>
    <row r="26" spans="1:15" s="5" customFormat="1" ht="31.5" hidden="1">
      <c r="A26" s="8"/>
      <c r="B26" s="19" t="s">
        <v>13</v>
      </c>
      <c r="C26" s="21"/>
      <c r="D26" s="21"/>
      <c r="E26" s="21">
        <f t="shared" si="0"/>
        <v>0</v>
      </c>
      <c r="F26" s="21"/>
      <c r="G26" s="21">
        <f t="shared" si="5"/>
        <v>0</v>
      </c>
      <c r="H26" s="21"/>
      <c r="I26" s="21">
        <f t="shared" si="1"/>
        <v>0</v>
      </c>
      <c r="J26" s="21"/>
      <c r="K26" s="21">
        <f t="shared" si="2"/>
        <v>0</v>
      </c>
      <c r="L26" s="21"/>
      <c r="M26" s="21">
        <f t="shared" si="3"/>
        <v>0</v>
      </c>
      <c r="N26" s="21"/>
      <c r="O26" s="21">
        <f t="shared" si="4"/>
        <v>0</v>
      </c>
    </row>
    <row r="27" spans="1:15" s="2" customFormat="1" ht="32.25">
      <c r="A27" s="16">
        <v>922</v>
      </c>
      <c r="B27" s="16" t="s">
        <v>3</v>
      </c>
      <c r="C27" s="27">
        <f>C28</f>
        <v>910</v>
      </c>
      <c r="D27" s="27">
        <f>D28</f>
        <v>0</v>
      </c>
      <c r="E27" s="27">
        <f t="shared" si="0"/>
        <v>910</v>
      </c>
      <c r="F27" s="27">
        <f>F28</f>
        <v>0</v>
      </c>
      <c r="G27" s="27">
        <f t="shared" si="5"/>
        <v>910</v>
      </c>
      <c r="H27" s="27">
        <f>H28</f>
        <v>0</v>
      </c>
      <c r="I27" s="27">
        <f t="shared" si="1"/>
        <v>910</v>
      </c>
      <c r="J27" s="27">
        <f>J28</f>
        <v>0</v>
      </c>
      <c r="K27" s="27">
        <f t="shared" si="2"/>
        <v>910</v>
      </c>
      <c r="L27" s="27">
        <f>L28</f>
        <v>0</v>
      </c>
      <c r="M27" s="27">
        <f t="shared" si="3"/>
        <v>910</v>
      </c>
      <c r="N27" s="27">
        <f>N28</f>
        <v>0</v>
      </c>
      <c r="O27" s="27">
        <f t="shared" si="4"/>
        <v>910</v>
      </c>
    </row>
    <row r="28" spans="1:15" s="5" customFormat="1" ht="36" customHeight="1">
      <c r="A28" s="8"/>
      <c r="B28" s="13" t="s">
        <v>8</v>
      </c>
      <c r="C28" s="21">
        <v>910</v>
      </c>
      <c r="D28" s="21"/>
      <c r="E28" s="21">
        <f t="shared" si="0"/>
        <v>910</v>
      </c>
      <c r="F28" s="21"/>
      <c r="G28" s="21">
        <f t="shared" si="5"/>
        <v>910</v>
      </c>
      <c r="H28" s="21"/>
      <c r="I28" s="21">
        <f t="shared" si="1"/>
        <v>910</v>
      </c>
      <c r="J28" s="21"/>
      <c r="K28" s="21">
        <f t="shared" si="2"/>
        <v>910</v>
      </c>
      <c r="L28" s="21"/>
      <c r="M28" s="21">
        <f t="shared" si="3"/>
        <v>910</v>
      </c>
      <c r="N28" s="21"/>
      <c r="O28" s="21">
        <f t="shared" si="4"/>
        <v>910</v>
      </c>
    </row>
    <row r="29" spans="1:15" s="2" customFormat="1" ht="32.25">
      <c r="A29" s="16">
        <v>923</v>
      </c>
      <c r="B29" s="16" t="s">
        <v>42</v>
      </c>
      <c r="C29" s="27">
        <f>C30+C31</f>
        <v>39360</v>
      </c>
      <c r="D29" s="27">
        <f>D30+D31</f>
        <v>0</v>
      </c>
      <c r="E29" s="27">
        <f t="shared" si="0"/>
        <v>39360</v>
      </c>
      <c r="F29" s="27">
        <f>F30+F31</f>
        <v>0</v>
      </c>
      <c r="G29" s="27">
        <f t="shared" si="5"/>
        <v>39360</v>
      </c>
      <c r="H29" s="31">
        <f>H30+H31+H32</f>
        <v>231528</v>
      </c>
      <c r="I29" s="27">
        <f t="shared" si="1"/>
        <v>270888</v>
      </c>
      <c r="J29" s="27">
        <f>J30+J31+J32</f>
        <v>0</v>
      </c>
      <c r="K29" s="27">
        <f t="shared" si="2"/>
        <v>270888</v>
      </c>
      <c r="L29" s="27">
        <f>L30+L31+L32</f>
        <v>25000</v>
      </c>
      <c r="M29" s="27">
        <f t="shared" si="3"/>
        <v>295888</v>
      </c>
      <c r="N29" s="27">
        <f>N30+N31+N32</f>
        <v>-1500</v>
      </c>
      <c r="O29" s="27">
        <f t="shared" si="4"/>
        <v>294388</v>
      </c>
    </row>
    <row r="30" spans="1:15" s="5" customFormat="1" ht="17.25" customHeight="1">
      <c r="A30" s="8"/>
      <c r="B30" s="19" t="s">
        <v>33</v>
      </c>
      <c r="C30" s="21">
        <v>34140</v>
      </c>
      <c r="D30" s="21"/>
      <c r="E30" s="21">
        <f t="shared" si="0"/>
        <v>34140</v>
      </c>
      <c r="F30" s="21"/>
      <c r="G30" s="21">
        <f t="shared" si="5"/>
        <v>34140</v>
      </c>
      <c r="H30" s="21"/>
      <c r="I30" s="21">
        <f t="shared" si="1"/>
        <v>34140</v>
      </c>
      <c r="J30" s="21"/>
      <c r="K30" s="21">
        <f t="shared" si="2"/>
        <v>34140</v>
      </c>
      <c r="L30" s="21"/>
      <c r="M30" s="21">
        <f t="shared" si="3"/>
        <v>34140</v>
      </c>
      <c r="N30" s="21"/>
      <c r="O30" s="21">
        <f t="shared" si="4"/>
        <v>34140</v>
      </c>
    </row>
    <row r="31" spans="1:15" s="5" customFormat="1" ht="31.5">
      <c r="A31" s="8"/>
      <c r="B31" s="19" t="s">
        <v>25</v>
      </c>
      <c r="C31" s="21">
        <v>5220</v>
      </c>
      <c r="D31" s="21"/>
      <c r="E31" s="21">
        <f t="shared" si="0"/>
        <v>5220</v>
      </c>
      <c r="F31" s="21"/>
      <c r="G31" s="21">
        <f t="shared" si="5"/>
        <v>5220</v>
      </c>
      <c r="H31" s="21"/>
      <c r="I31" s="21">
        <f t="shared" si="1"/>
        <v>5220</v>
      </c>
      <c r="J31" s="21"/>
      <c r="K31" s="21">
        <f t="shared" si="2"/>
        <v>5220</v>
      </c>
      <c r="L31" s="21"/>
      <c r="M31" s="21">
        <f t="shared" si="3"/>
        <v>5220</v>
      </c>
      <c r="N31" s="21"/>
      <c r="O31" s="21">
        <f t="shared" si="4"/>
        <v>5220</v>
      </c>
    </row>
    <row r="32" spans="1:15" s="5" customFormat="1" ht="31.5">
      <c r="A32" s="8"/>
      <c r="B32" s="19" t="s">
        <v>32</v>
      </c>
      <c r="C32" s="21"/>
      <c r="D32" s="21"/>
      <c r="E32" s="21"/>
      <c r="F32" s="21"/>
      <c r="G32" s="21"/>
      <c r="H32" s="30">
        <f>201528+30000</f>
        <v>231528</v>
      </c>
      <c r="I32" s="21">
        <f t="shared" si="1"/>
        <v>231528</v>
      </c>
      <c r="J32" s="21"/>
      <c r="K32" s="21">
        <f t="shared" si="2"/>
        <v>231528</v>
      </c>
      <c r="L32" s="21">
        <v>25000</v>
      </c>
      <c r="M32" s="21">
        <f t="shared" si="3"/>
        <v>256528</v>
      </c>
      <c r="N32" s="21">
        <v>-1500</v>
      </c>
      <c r="O32" s="21">
        <f t="shared" si="4"/>
        <v>255028</v>
      </c>
    </row>
    <row r="33" spans="1:15" s="5" customFormat="1">
      <c r="A33" s="16">
        <v>924</v>
      </c>
      <c r="B33" s="16" t="s">
        <v>17</v>
      </c>
      <c r="C33" s="27">
        <f>C34</f>
        <v>25111</v>
      </c>
      <c r="D33" s="27">
        <f>D34</f>
        <v>0</v>
      </c>
      <c r="E33" s="27">
        <f t="shared" si="0"/>
        <v>25111</v>
      </c>
      <c r="F33" s="27">
        <f>F34</f>
        <v>0</v>
      </c>
      <c r="G33" s="27">
        <f t="shared" si="5"/>
        <v>25111</v>
      </c>
      <c r="H33" s="27">
        <f>H34</f>
        <v>0</v>
      </c>
      <c r="I33" s="27">
        <f t="shared" si="1"/>
        <v>25111</v>
      </c>
      <c r="J33" s="27">
        <f>J34</f>
        <v>0</v>
      </c>
      <c r="K33" s="27">
        <f t="shared" si="2"/>
        <v>25111</v>
      </c>
      <c r="L33" s="27">
        <f>L34</f>
        <v>0</v>
      </c>
      <c r="M33" s="27">
        <f t="shared" si="3"/>
        <v>25111</v>
      </c>
      <c r="N33" s="27">
        <f>N34</f>
        <v>-3864</v>
      </c>
      <c r="O33" s="27">
        <f t="shared" si="4"/>
        <v>21247</v>
      </c>
    </row>
    <row r="34" spans="1:15" s="5" customFormat="1" ht="47.25" customHeight="1">
      <c r="A34" s="8"/>
      <c r="B34" s="19" t="s">
        <v>18</v>
      </c>
      <c r="C34" s="21">
        <v>25111</v>
      </c>
      <c r="D34" s="21"/>
      <c r="E34" s="21">
        <f t="shared" si="0"/>
        <v>25111</v>
      </c>
      <c r="F34" s="21"/>
      <c r="G34" s="21">
        <f t="shared" si="5"/>
        <v>25111</v>
      </c>
      <c r="H34" s="21"/>
      <c r="I34" s="21">
        <f t="shared" si="1"/>
        <v>25111</v>
      </c>
      <c r="J34" s="21"/>
      <c r="K34" s="21">
        <f t="shared" si="2"/>
        <v>25111</v>
      </c>
      <c r="L34" s="21"/>
      <c r="M34" s="21">
        <f t="shared" si="3"/>
        <v>25111</v>
      </c>
      <c r="N34" s="21">
        <v>-3864</v>
      </c>
      <c r="O34" s="21">
        <f t="shared" si="4"/>
        <v>21247</v>
      </c>
    </row>
    <row r="35" spans="1:15" s="2" customFormat="1" ht="32.25">
      <c r="A35" s="16">
        <v>927</v>
      </c>
      <c r="B35" s="16" t="s">
        <v>35</v>
      </c>
      <c r="C35" s="27">
        <f>C36</f>
        <v>924533</v>
      </c>
      <c r="D35" s="27">
        <f>D36</f>
        <v>0</v>
      </c>
      <c r="E35" s="27">
        <f t="shared" si="0"/>
        <v>924533</v>
      </c>
      <c r="F35" s="27">
        <f>F36</f>
        <v>0</v>
      </c>
      <c r="G35" s="27">
        <v>893056</v>
      </c>
      <c r="H35" s="27">
        <f>H36</f>
        <v>196291</v>
      </c>
      <c r="I35" s="27">
        <f t="shared" si="1"/>
        <v>1089347</v>
      </c>
      <c r="J35" s="27">
        <f>J36</f>
        <v>-11792</v>
      </c>
      <c r="K35" s="27">
        <f t="shared" si="2"/>
        <v>1077555</v>
      </c>
      <c r="L35" s="27">
        <f>L36</f>
        <v>0</v>
      </c>
      <c r="M35" s="27">
        <f t="shared" si="3"/>
        <v>1077555</v>
      </c>
      <c r="N35" s="27">
        <f>N36</f>
        <v>-28445</v>
      </c>
      <c r="O35" s="27">
        <f t="shared" si="4"/>
        <v>1049110</v>
      </c>
    </row>
    <row r="36" spans="1:15" s="5" customFormat="1" ht="31.5">
      <c r="A36" s="8"/>
      <c r="B36" s="19" t="s">
        <v>28</v>
      </c>
      <c r="C36" s="21">
        <f>978803-54270</f>
        <v>924533</v>
      </c>
      <c r="D36" s="21"/>
      <c r="E36" s="21">
        <f t="shared" si="0"/>
        <v>924533</v>
      </c>
      <c r="F36" s="21"/>
      <c r="G36" s="21">
        <v>893056</v>
      </c>
      <c r="H36" s="21">
        <v>196291</v>
      </c>
      <c r="I36" s="21">
        <f t="shared" si="1"/>
        <v>1089347</v>
      </c>
      <c r="J36" s="21">
        <v>-11792</v>
      </c>
      <c r="K36" s="21">
        <f t="shared" si="2"/>
        <v>1077555</v>
      </c>
      <c r="L36" s="21"/>
      <c r="M36" s="21">
        <f t="shared" si="3"/>
        <v>1077555</v>
      </c>
      <c r="N36" s="21">
        <v>-28445</v>
      </c>
      <c r="O36" s="21">
        <f t="shared" si="4"/>
        <v>1049110</v>
      </c>
    </row>
    <row r="37" spans="1:15" s="2" customFormat="1" ht="32.25">
      <c r="A37" s="16">
        <v>934</v>
      </c>
      <c r="B37" s="16" t="s">
        <v>5</v>
      </c>
      <c r="C37" s="27">
        <f>C38</f>
        <v>1135474</v>
      </c>
      <c r="D37" s="27">
        <f>D38</f>
        <v>0</v>
      </c>
      <c r="E37" s="27">
        <f t="shared" si="0"/>
        <v>1135474</v>
      </c>
      <c r="F37" s="27">
        <f>F38</f>
        <v>0</v>
      </c>
      <c r="G37" s="27">
        <f t="shared" si="5"/>
        <v>1135474</v>
      </c>
      <c r="H37" s="27">
        <f>H38</f>
        <v>85136</v>
      </c>
      <c r="I37" s="27">
        <f t="shared" si="1"/>
        <v>1220610</v>
      </c>
      <c r="J37" s="27">
        <f>J38</f>
        <v>0</v>
      </c>
      <c r="K37" s="27">
        <f t="shared" si="2"/>
        <v>1220610</v>
      </c>
      <c r="L37" s="27">
        <f>L38</f>
        <v>0</v>
      </c>
      <c r="M37" s="27">
        <f t="shared" si="3"/>
        <v>1220610</v>
      </c>
      <c r="N37" s="27">
        <f>N38</f>
        <v>-992</v>
      </c>
      <c r="O37" s="27">
        <f t="shared" si="4"/>
        <v>1219618</v>
      </c>
    </row>
    <row r="38" spans="1:15" s="5" customFormat="1" ht="32.25">
      <c r="A38" s="8"/>
      <c r="B38" s="15" t="s">
        <v>29</v>
      </c>
      <c r="C38" s="21">
        <v>1135474</v>
      </c>
      <c r="D38" s="21"/>
      <c r="E38" s="21">
        <f t="shared" si="0"/>
        <v>1135474</v>
      </c>
      <c r="F38" s="21"/>
      <c r="G38" s="21">
        <f t="shared" si="5"/>
        <v>1135474</v>
      </c>
      <c r="H38" s="21">
        <v>85136</v>
      </c>
      <c r="I38" s="21">
        <f t="shared" si="1"/>
        <v>1220610</v>
      </c>
      <c r="J38" s="21"/>
      <c r="K38" s="21">
        <f t="shared" si="2"/>
        <v>1220610</v>
      </c>
      <c r="L38" s="21"/>
      <c r="M38" s="21">
        <f t="shared" si="3"/>
        <v>1220610</v>
      </c>
      <c r="N38" s="21">
        <v>-992</v>
      </c>
      <c r="O38" s="21">
        <f t="shared" si="4"/>
        <v>1219618</v>
      </c>
    </row>
    <row r="39" spans="1:15" s="2" customFormat="1" ht="32.25">
      <c r="A39" s="16">
        <v>938</v>
      </c>
      <c r="B39" s="16" t="s">
        <v>43</v>
      </c>
      <c r="C39" s="27">
        <f>C40</f>
        <v>56401</v>
      </c>
      <c r="D39" s="27">
        <f>D40</f>
        <v>0</v>
      </c>
      <c r="E39" s="27">
        <f t="shared" si="0"/>
        <v>56401</v>
      </c>
      <c r="F39" s="27">
        <f>F40</f>
        <v>0</v>
      </c>
      <c r="G39" s="27">
        <f t="shared" si="5"/>
        <v>56401</v>
      </c>
      <c r="H39" s="27">
        <f>H40</f>
        <v>229</v>
      </c>
      <c r="I39" s="27">
        <f t="shared" si="1"/>
        <v>56630</v>
      </c>
      <c r="J39" s="27">
        <f>J40</f>
        <v>0</v>
      </c>
      <c r="K39" s="27">
        <f t="shared" si="2"/>
        <v>56630</v>
      </c>
      <c r="L39" s="27">
        <f>L40</f>
        <v>0</v>
      </c>
      <c r="M39" s="27">
        <f t="shared" si="3"/>
        <v>56630</v>
      </c>
      <c r="N39" s="27">
        <f>N40</f>
        <v>-21500</v>
      </c>
      <c r="O39" s="27">
        <f t="shared" si="4"/>
        <v>35130</v>
      </c>
    </row>
    <row r="40" spans="1:15" s="5" customFormat="1" ht="48">
      <c r="A40" s="8"/>
      <c r="B40" s="15" t="s">
        <v>30</v>
      </c>
      <c r="C40" s="21">
        <v>56401</v>
      </c>
      <c r="D40" s="21"/>
      <c r="E40" s="21">
        <f t="shared" si="0"/>
        <v>56401</v>
      </c>
      <c r="F40" s="21"/>
      <c r="G40" s="21">
        <f t="shared" si="5"/>
        <v>56401</v>
      </c>
      <c r="H40" s="21">
        <v>229</v>
      </c>
      <c r="I40" s="21">
        <f t="shared" si="1"/>
        <v>56630</v>
      </c>
      <c r="J40" s="21"/>
      <c r="K40" s="21">
        <f t="shared" si="2"/>
        <v>56630</v>
      </c>
      <c r="L40" s="21"/>
      <c r="M40" s="21">
        <f t="shared" si="3"/>
        <v>56630</v>
      </c>
      <c r="N40" s="21">
        <v>-21500</v>
      </c>
      <c r="O40" s="21">
        <f t="shared" si="4"/>
        <v>35130</v>
      </c>
    </row>
    <row r="41" spans="1:15" s="2" customFormat="1" ht="26.25" customHeight="1">
      <c r="A41" s="16">
        <v>943</v>
      </c>
      <c r="B41" s="16" t="s">
        <v>4</v>
      </c>
      <c r="C41" s="27">
        <f>C42</f>
        <v>58600</v>
      </c>
      <c r="D41" s="27">
        <f>D42</f>
        <v>0</v>
      </c>
      <c r="E41" s="27">
        <f t="shared" si="0"/>
        <v>58600</v>
      </c>
      <c r="F41" s="27">
        <f>F42</f>
        <v>0</v>
      </c>
      <c r="G41" s="27">
        <f t="shared" si="5"/>
        <v>58600</v>
      </c>
      <c r="H41" s="27">
        <f>H42</f>
        <v>31840</v>
      </c>
      <c r="I41" s="27">
        <f t="shared" si="1"/>
        <v>90440</v>
      </c>
      <c r="J41" s="27">
        <f>J42</f>
        <v>-3000</v>
      </c>
      <c r="K41" s="27">
        <f t="shared" si="2"/>
        <v>87440</v>
      </c>
      <c r="L41" s="27">
        <f>L42</f>
        <v>2800</v>
      </c>
      <c r="M41" s="27">
        <f t="shared" si="3"/>
        <v>90240</v>
      </c>
      <c r="N41" s="27">
        <f>N42</f>
        <v>-26720</v>
      </c>
      <c r="O41" s="27">
        <f t="shared" si="4"/>
        <v>63520</v>
      </c>
    </row>
    <row r="42" spans="1:15" s="5" customFormat="1" ht="32.25">
      <c r="A42" s="8"/>
      <c r="B42" s="15" t="s">
        <v>31</v>
      </c>
      <c r="C42" s="21">
        <f>46600+12000</f>
        <v>58600</v>
      </c>
      <c r="D42" s="21"/>
      <c r="E42" s="21">
        <f t="shared" si="0"/>
        <v>58600</v>
      </c>
      <c r="F42" s="21"/>
      <c r="G42" s="21">
        <f t="shared" si="5"/>
        <v>58600</v>
      </c>
      <c r="H42" s="21">
        <f>-7400+39240</f>
        <v>31840</v>
      </c>
      <c r="I42" s="21">
        <f t="shared" si="1"/>
        <v>90440</v>
      </c>
      <c r="J42" s="21">
        <v>-3000</v>
      </c>
      <c r="K42" s="21">
        <f t="shared" si="2"/>
        <v>87440</v>
      </c>
      <c r="L42" s="21">
        <v>2800</v>
      </c>
      <c r="M42" s="21">
        <f t="shared" si="3"/>
        <v>90240</v>
      </c>
      <c r="N42" s="21">
        <f>-25800-920</f>
        <v>-26720</v>
      </c>
      <c r="O42" s="21">
        <f t="shared" si="4"/>
        <v>63520</v>
      </c>
    </row>
    <row r="43" spans="1:15" s="2" customFormat="1" ht="34.5" customHeight="1">
      <c r="A43" s="16">
        <v>946</v>
      </c>
      <c r="B43" s="16" t="s">
        <v>14</v>
      </c>
      <c r="C43" s="27">
        <f>C44</f>
        <v>10500</v>
      </c>
      <c r="D43" s="27">
        <f>D44</f>
        <v>0</v>
      </c>
      <c r="E43" s="27">
        <f t="shared" si="0"/>
        <v>10500</v>
      </c>
      <c r="F43" s="27">
        <f>F44</f>
        <v>0</v>
      </c>
      <c r="G43" s="27">
        <f t="shared" si="5"/>
        <v>10500</v>
      </c>
      <c r="H43" s="27">
        <f>H44</f>
        <v>0</v>
      </c>
      <c r="I43" s="27">
        <f t="shared" si="1"/>
        <v>10500</v>
      </c>
      <c r="J43" s="27">
        <f>J44</f>
        <v>0</v>
      </c>
      <c r="K43" s="27">
        <f t="shared" si="2"/>
        <v>10500</v>
      </c>
      <c r="L43" s="27">
        <f>L44</f>
        <v>0</v>
      </c>
      <c r="M43" s="27">
        <f t="shared" si="3"/>
        <v>10500</v>
      </c>
      <c r="N43" s="27">
        <f>N44</f>
        <v>0</v>
      </c>
      <c r="O43" s="27">
        <f t="shared" si="4"/>
        <v>10500</v>
      </c>
    </row>
    <row r="44" spans="1:15" s="5" customFormat="1" ht="48">
      <c r="A44" s="8"/>
      <c r="B44" s="15" t="s">
        <v>38</v>
      </c>
      <c r="C44" s="21">
        <v>10500</v>
      </c>
      <c r="D44" s="21"/>
      <c r="E44" s="21">
        <f t="shared" si="0"/>
        <v>10500</v>
      </c>
      <c r="F44" s="21"/>
      <c r="G44" s="21">
        <f t="shared" si="5"/>
        <v>10500</v>
      </c>
      <c r="H44" s="21"/>
      <c r="I44" s="21">
        <f t="shared" si="1"/>
        <v>10500</v>
      </c>
      <c r="J44" s="21"/>
      <c r="K44" s="21">
        <f t="shared" si="2"/>
        <v>10500</v>
      </c>
      <c r="L44" s="21"/>
      <c r="M44" s="21">
        <f t="shared" si="3"/>
        <v>10500</v>
      </c>
      <c r="N44" s="21"/>
      <c r="O44" s="21">
        <f t="shared" si="4"/>
        <v>10500</v>
      </c>
    </row>
    <row r="45" spans="1:15" s="28" customFormat="1">
      <c r="A45" s="25"/>
      <c r="B45" s="26" t="s">
        <v>7</v>
      </c>
      <c r="C45" s="27">
        <f>C10+C12+C14+C16+C19+C21+C23+C25+C27+C29+C33+C35+C37+C39+C41+C43</f>
        <v>17177484</v>
      </c>
      <c r="D45" s="27">
        <f>D10+D12+D14+D16+D19+D21+D23+D25+D27+D29+D33+D35+D37+D39+D41+D43</f>
        <v>166481</v>
      </c>
      <c r="E45" s="27">
        <f t="shared" si="0"/>
        <v>17343965</v>
      </c>
      <c r="F45" s="27">
        <f>F10+F12+F14+F16+F19+F21+F23+F25+F27+F29+F33+F35+F37+F39+F41+F43</f>
        <v>-23570</v>
      </c>
      <c r="G45" s="27">
        <v>17282504</v>
      </c>
      <c r="H45" s="31">
        <f>H10+H12+H14+H16+H19+H21+H23+H25+H27+H29+H33+H35+H37+H39+H41+H43</f>
        <v>343289</v>
      </c>
      <c r="I45" s="27">
        <f t="shared" si="1"/>
        <v>17625793</v>
      </c>
      <c r="J45" s="27">
        <f>J10+J12+J14+J16+J19+J21+J23+J25+J27+J29+J33+J35+J37+J39+J41+J43</f>
        <v>-4488</v>
      </c>
      <c r="K45" s="27">
        <f t="shared" si="2"/>
        <v>17621305</v>
      </c>
      <c r="L45" s="27">
        <f>L10+L12+L14+L16+L19+L21+L23+L25+L27+L29+L33+L35+L37+L39+L41+L43</f>
        <v>124290</v>
      </c>
      <c r="M45" s="27">
        <f t="shared" si="3"/>
        <v>17745595</v>
      </c>
      <c r="N45" s="27">
        <f>N10+N12+N14+N16+N19+N21+N23+N25+N27+N29+N33+N35+N37+N39+N41+N43</f>
        <v>-340212</v>
      </c>
      <c r="O45" s="27">
        <f t="shared" si="4"/>
        <v>17405383</v>
      </c>
    </row>
    <row r="46" spans="1:15">
      <c r="A46" s="9"/>
      <c r="B46" s="10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</sheetData>
  <mergeCells count="5">
    <mergeCell ref="B8:C8"/>
    <mergeCell ref="A6:O6"/>
    <mergeCell ref="B1:O1"/>
    <mergeCell ref="B2:O2"/>
    <mergeCell ref="B3:O3"/>
  </mergeCells>
  <phoneticPr fontId="1" type="noConversion"/>
  <pageMargins left="0.78740157480314965" right="0.35433070866141736" top="0.78740157480314965" bottom="0.51181102362204722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Контрольные цифры</vt:lpstr>
      <vt:lpstr>'Контрольные цифры'!Заголовки_для_печати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</dc:creator>
  <cp:lastModifiedBy>evstigneeva</cp:lastModifiedBy>
  <cp:lastPrinted>2010-11-24T12:18:59Z</cp:lastPrinted>
  <dcterms:created xsi:type="dcterms:W3CDTF">2008-07-03T06:58:05Z</dcterms:created>
  <dcterms:modified xsi:type="dcterms:W3CDTF">2010-12-01T07:51:08Z</dcterms:modified>
</cp:coreProperties>
</file>