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45" yWindow="435" windowWidth="20070" windowHeight="118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Лист2!$A$1:$U$43</definedName>
  </definedNames>
  <calcPr calcId="145621"/>
</workbook>
</file>

<file path=xl/calcChain.xml><?xml version="1.0" encoding="utf-8"?>
<calcChain xmlns="http://schemas.openxmlformats.org/spreadsheetml/2006/main">
  <c r="T42" i="2" l="1"/>
  <c r="T41" i="2"/>
  <c r="K42" i="2"/>
  <c r="K41" i="2"/>
  <c r="T18" i="2"/>
  <c r="S40" i="2"/>
  <c r="T39" i="2"/>
  <c r="T35" i="2" s="1"/>
  <c r="T31" i="2" s="1"/>
  <c r="S35" i="2"/>
  <c r="T32" i="2"/>
  <c r="S32" i="2"/>
  <c r="T28" i="2"/>
  <c r="T27" i="2" s="1"/>
  <c r="T24" i="2" s="1"/>
  <c r="S27" i="2"/>
  <c r="S24" i="2" s="1"/>
  <c r="T25" i="2"/>
  <c r="T23" i="2"/>
  <c r="S22" i="2"/>
  <c r="T22" i="2" s="1"/>
  <c r="T21" i="2"/>
  <c r="S20" i="2"/>
  <c r="S19" i="2" s="1"/>
  <c r="T17" i="2"/>
  <c r="S17" i="2"/>
  <c r="T15" i="2"/>
  <c r="T14" i="2" s="1"/>
  <c r="S15" i="2"/>
  <c r="S14" i="2" s="1"/>
  <c r="K39" i="2"/>
  <c r="K18" i="2"/>
  <c r="J40" i="2"/>
  <c r="J35" i="2"/>
  <c r="J31" i="2" s="1"/>
  <c r="J32" i="2"/>
  <c r="J27" i="2"/>
  <c r="J24" i="2"/>
  <c r="J22" i="2"/>
  <c r="J20" i="2"/>
  <c r="J19" i="2" s="1"/>
  <c r="J17" i="2"/>
  <c r="J15" i="2"/>
  <c r="J14" i="2" s="1"/>
  <c r="K23" i="2"/>
  <c r="K22" i="2"/>
  <c r="K35" i="2"/>
  <c r="K31" i="2" s="1"/>
  <c r="K32" i="2"/>
  <c r="K28" i="2"/>
  <c r="K27" i="2" s="1"/>
  <c r="K25" i="2"/>
  <c r="K15" i="2"/>
  <c r="T20" i="2" l="1"/>
  <c r="T19" i="2" s="1"/>
  <c r="S31" i="2"/>
  <c r="S43" i="2"/>
  <c r="T40" i="2"/>
  <c r="J43" i="2"/>
  <c r="K24" i="2"/>
  <c r="K21" i="2"/>
  <c r="K17" i="2"/>
  <c r="K14" i="2" s="1"/>
  <c r="H42" i="2"/>
  <c r="H41" i="2"/>
  <c r="H40" i="2"/>
  <c r="Q40" i="2"/>
  <c r="Q35" i="2"/>
  <c r="R32" i="2"/>
  <c r="Q32" i="2"/>
  <c r="Q31" i="2"/>
  <c r="Q27" i="2"/>
  <c r="Q24" i="2" s="1"/>
  <c r="R25" i="2"/>
  <c r="Q22" i="2"/>
  <c r="Q20" i="2"/>
  <c r="Q19" i="2"/>
  <c r="Q17" i="2"/>
  <c r="R15" i="2"/>
  <c r="Q15" i="2"/>
  <c r="Q14" i="2"/>
  <c r="Q43" i="2" s="1"/>
  <c r="I18" i="2"/>
  <c r="H35" i="2"/>
  <c r="H31" i="2" s="1"/>
  <c r="I32" i="2"/>
  <c r="H32" i="2"/>
  <c r="H27" i="2"/>
  <c r="H24" i="2" s="1"/>
  <c r="I25" i="2"/>
  <c r="H22" i="2"/>
  <c r="H20" i="2"/>
  <c r="H19" i="2" s="1"/>
  <c r="H17" i="2"/>
  <c r="I15" i="2"/>
  <c r="H15" i="2"/>
  <c r="H14" i="2"/>
  <c r="F42" i="2"/>
  <c r="F40" i="2" s="1"/>
  <c r="F41" i="2"/>
  <c r="O15" i="2"/>
  <c r="O14" i="2" s="1"/>
  <c r="P15" i="2"/>
  <c r="O17" i="2"/>
  <c r="O20" i="2"/>
  <c r="O19" i="2"/>
  <c r="O22" i="2"/>
  <c r="P25" i="2"/>
  <c r="O27" i="2"/>
  <c r="O24" i="2"/>
  <c r="O32" i="2"/>
  <c r="P32" i="2"/>
  <c r="O35" i="2"/>
  <c r="F15" i="2"/>
  <c r="G15" i="2"/>
  <c r="G14" i="2" s="1"/>
  <c r="F17" i="2"/>
  <c r="F20" i="2"/>
  <c r="F22" i="2"/>
  <c r="F19" i="2" s="1"/>
  <c r="G25" i="2"/>
  <c r="F27" i="2"/>
  <c r="F24" i="2" s="1"/>
  <c r="F32" i="2"/>
  <c r="G32" i="2"/>
  <c r="F35" i="2"/>
  <c r="F31" i="2" s="1"/>
  <c r="O31" i="2"/>
  <c r="O40" i="2"/>
  <c r="D42" i="2"/>
  <c r="D41" i="2"/>
  <c r="D40" i="2" s="1"/>
  <c r="C41" i="2"/>
  <c r="C40" i="2" s="1"/>
  <c r="C42" i="2"/>
  <c r="C17" i="2"/>
  <c r="N23" i="2"/>
  <c r="P23" i="2" s="1"/>
  <c r="E23" i="2"/>
  <c r="G23" i="2" s="1"/>
  <c r="I23" i="2" s="1"/>
  <c r="D22" i="2"/>
  <c r="M22" i="2"/>
  <c r="M42" i="2"/>
  <c r="M41" i="2"/>
  <c r="M35" i="2"/>
  <c r="M31" i="2" s="1"/>
  <c r="M32" i="2"/>
  <c r="D35" i="2"/>
  <c r="D32" i="2"/>
  <c r="D31" i="2" s="1"/>
  <c r="M20" i="2"/>
  <c r="M17" i="2"/>
  <c r="M15" i="2"/>
  <c r="M14" i="2" s="1"/>
  <c r="D20" i="2"/>
  <c r="D17" i="2"/>
  <c r="D15" i="2"/>
  <c r="D14" i="2" s="1"/>
  <c r="D27" i="2"/>
  <c r="D24" i="2" s="1"/>
  <c r="M27" i="2"/>
  <c r="M24" i="2" s="1"/>
  <c r="N39" i="2"/>
  <c r="N32" i="2"/>
  <c r="N28" i="2"/>
  <c r="P28" i="2" s="1"/>
  <c r="N25" i="2"/>
  <c r="N21" i="2"/>
  <c r="N18" i="2"/>
  <c r="N15" i="2"/>
  <c r="E39" i="2"/>
  <c r="E32" i="2"/>
  <c r="E28" i="2"/>
  <c r="E25" i="2"/>
  <c r="E21" i="2"/>
  <c r="E18" i="2"/>
  <c r="E17" i="2" s="1"/>
  <c r="E15" i="2"/>
  <c r="L42" i="2"/>
  <c r="L40" i="2"/>
  <c r="L41" i="2"/>
  <c r="C20" i="2"/>
  <c r="C19" i="2" s="1"/>
  <c r="C43" i="2" s="1"/>
  <c r="C15" i="2"/>
  <c r="C32" i="2"/>
  <c r="L35" i="2"/>
  <c r="C35" i="2"/>
  <c r="L32" i="2"/>
  <c r="L29" i="2"/>
  <c r="C29" i="2"/>
  <c r="L27" i="2"/>
  <c r="C27" i="2"/>
  <c r="L25" i="2"/>
  <c r="C25" i="2"/>
  <c r="L22" i="2"/>
  <c r="N22" i="2" s="1"/>
  <c r="C22" i="2"/>
  <c r="L20" i="2"/>
  <c r="L19" i="2" s="1"/>
  <c r="L17" i="2"/>
  <c r="L15" i="2"/>
  <c r="L14" i="2" s="1"/>
  <c r="C34" i="1"/>
  <c r="C38" i="1"/>
  <c r="C40" i="1"/>
  <c r="C32" i="1" s="1"/>
  <c r="C29" i="1" s="1"/>
  <c r="C30" i="1"/>
  <c r="C13" i="1"/>
  <c r="C12" i="1"/>
  <c r="C53" i="1" s="1"/>
  <c r="C15" i="1"/>
  <c r="C18" i="1"/>
  <c r="C17" i="1" s="1"/>
  <c r="C21" i="1"/>
  <c r="C49" i="1"/>
  <c r="C42" i="1"/>
  <c r="C36" i="1"/>
  <c r="C45" i="1"/>
  <c r="C44" i="1" s="1"/>
  <c r="C47" i="1"/>
  <c r="M40" i="2"/>
  <c r="E41" i="2"/>
  <c r="G21" i="2"/>
  <c r="G20" i="2" s="1"/>
  <c r="E35" i="2"/>
  <c r="E31" i="2"/>
  <c r="G39" i="2"/>
  <c r="I39" i="2" s="1"/>
  <c r="I35" i="2" s="1"/>
  <c r="I31" i="2" s="1"/>
  <c r="G35" i="2"/>
  <c r="G31" i="2" s="1"/>
  <c r="N27" i="2"/>
  <c r="N24" i="2" s="1"/>
  <c r="C31" i="2"/>
  <c r="E27" i="2"/>
  <c r="G28" i="2"/>
  <c r="I28" i="2" s="1"/>
  <c r="I27" i="2" s="1"/>
  <c r="N17" i="2"/>
  <c r="N14" i="2"/>
  <c r="P18" i="2"/>
  <c r="R18" i="2" s="1"/>
  <c r="C24" i="2"/>
  <c r="L31" i="2"/>
  <c r="E42" i="2"/>
  <c r="E40" i="2" s="1"/>
  <c r="G18" i="2"/>
  <c r="G42" i="2" s="1"/>
  <c r="N41" i="2"/>
  <c r="P21" i="2"/>
  <c r="R21" i="2" s="1"/>
  <c r="N35" i="2"/>
  <c r="N31" i="2" s="1"/>
  <c r="P39" i="2"/>
  <c r="R39" i="2" s="1"/>
  <c r="R35" i="2" s="1"/>
  <c r="R31" i="2" s="1"/>
  <c r="P35" i="2"/>
  <c r="P31" i="2" s="1"/>
  <c r="C14" i="2"/>
  <c r="E20" i="2"/>
  <c r="M19" i="2"/>
  <c r="N42" i="2"/>
  <c r="N40" i="2" s="1"/>
  <c r="N20" i="2"/>
  <c r="G17" i="2"/>
  <c r="P17" i="2"/>
  <c r="P14" i="2"/>
  <c r="P20" i="2"/>
  <c r="P41" i="2"/>
  <c r="T43" i="2" l="1"/>
  <c r="O43" i="2"/>
  <c r="L24" i="2"/>
  <c r="D19" i="2"/>
  <c r="E24" i="2"/>
  <c r="F14" i="2"/>
  <c r="F43" i="2" s="1"/>
  <c r="K20" i="2"/>
  <c r="K19" i="2" s="1"/>
  <c r="K40" i="2"/>
  <c r="K43" i="2" s="1"/>
  <c r="I24" i="2"/>
  <c r="R17" i="2"/>
  <c r="R14" i="2" s="1"/>
  <c r="L43" i="2"/>
  <c r="P27" i="2"/>
  <c r="P24" i="2" s="1"/>
  <c r="R28" i="2"/>
  <c r="R27" i="2" s="1"/>
  <c r="R24" i="2" s="1"/>
  <c r="M43" i="2"/>
  <c r="I42" i="2"/>
  <c r="R41" i="2"/>
  <c r="R20" i="2"/>
  <c r="P22" i="2"/>
  <c r="R22" i="2" s="1"/>
  <c r="N19" i="2"/>
  <c r="N43" i="2" s="1"/>
  <c r="E14" i="2"/>
  <c r="D43" i="2"/>
  <c r="R23" i="2"/>
  <c r="R42" i="2" s="1"/>
  <c r="R40" i="2" s="1"/>
  <c r="P42" i="2"/>
  <c r="P40" i="2" s="1"/>
  <c r="H43" i="2"/>
  <c r="G41" i="2"/>
  <c r="G40" i="2" s="1"/>
  <c r="G27" i="2"/>
  <c r="G24" i="2" s="1"/>
  <c r="I21" i="2"/>
  <c r="E22" i="2"/>
  <c r="I17" i="2"/>
  <c r="I14" i="2" s="1"/>
  <c r="E19" i="2" l="1"/>
  <c r="E43" i="2" s="1"/>
  <c r="G22" i="2"/>
  <c r="P19" i="2"/>
  <c r="P43" i="2" s="1"/>
  <c r="R19" i="2"/>
  <c r="R43" i="2" s="1"/>
  <c r="I41" i="2"/>
  <c r="I40" i="2" s="1"/>
  <c r="I20" i="2"/>
  <c r="I22" i="2" l="1"/>
  <c r="G19" i="2"/>
  <c r="G43" i="2" s="1"/>
  <c r="I19" i="2"/>
  <c r="I43" i="2" s="1"/>
</calcChain>
</file>

<file path=xl/sharedStrings.xml><?xml version="1.0" encoding="utf-8"?>
<sst xmlns="http://schemas.openxmlformats.org/spreadsheetml/2006/main" count="182" uniqueCount="144">
  <si>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</si>
  <si>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</si>
  <si>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</si>
  <si>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</si>
  <si>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</si>
  <si>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</si>
  <si>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</si>
  <si>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</si>
  <si>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</si>
  <si>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</si>
  <si>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</si>
  <si>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</si>
  <si>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</si>
  <si>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</si>
  <si>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</si>
  <si>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</si>
  <si>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</si>
  <si>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</si>
  <si>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</si>
  <si>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</si>
  <si>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</si>
  <si>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</si>
  <si>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</si>
  <si>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</si>
  <si>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</si>
  <si>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</si>
  <si>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</si>
  <si>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</si>
  <si>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</si>
  <si>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</si>
  <si>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</si>
  <si>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</si>
  <si>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</si>
  <si>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</si>
  <si>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</si>
  <si>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</si>
  <si>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</si>
  <si>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</si>
  <si>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</si>
  <si>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</si>
  <si>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</si>
  <si>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</si>
  <si>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</si>
  <si>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</si>
  <si>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</si>
  <si>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</si>
  <si>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</si>
  <si>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</si>
  <si>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</si>
  <si>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</si>
  <si>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</si>
  <si>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</si>
  <si>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</si>
  <si>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</si>
  <si>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</si>
  <si>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</si>
  <si>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</si>
  <si>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</si>
  <si>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</si>
  <si>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</si>
  <si>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</si>
  <si>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</si>
  <si>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</si>
  <si>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</si>
  <si>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</si>
  <si>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</si>
  <si>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</si>
  <si>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</si>
  <si>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</si>
  <si>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</si>
  <si>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</si>
  <si>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</si>
  <si>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</si>
  <si>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</si>
  <si>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</si>
  <si>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</si>
  <si>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</si>
  <si>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</si>
  <si>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</si>
  <si>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</si>
  <si>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</si>
  <si>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</si>
  <si>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</si>
  <si>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</si>
  <si>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</si>
  <si>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</si>
  <si>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</si>
  <si>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</si>
  <si>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</si>
  <si>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</si>
  <si>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</si>
  <si>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</si>
  <si>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</si>
  <si>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</si>
  <si>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</si>
  <si>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</si>
  <si>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</si>
  <si>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</si>
  <si>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</si>
  <si>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</si>
  <si>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</si>
  <si>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</si>
  <si>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</si>
  <si>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</si>
  <si>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</si>
  <si>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</si>
  <si>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</si>
  <si>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</si>
  <si>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</si>
  <si>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</si>
  <si>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</si>
  <si>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</si>
  <si>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</si>
  <si>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</si>
  <si>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</si>
  <si>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</si>
  <si>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</si>
  <si>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</si>
  <si>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</si>
  <si>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</si>
  <si>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</si>
  <si>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</si>
  <si>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</si>
  <si>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</si>
  <si>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</si>
  <si>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</si>
  <si>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</si>
  <si>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</si>
  <si>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</si>
  <si>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</si>
  <si>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</si>
  <si>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</si>
  <si>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</si>
  <si>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</si>
  <si>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</si>
  <si>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</si>
  <si>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Уточнение февраля</t>
  </si>
  <si>
    <t>от 25.12.2017 № 65-з</t>
  </si>
  <si>
    <t>Уточнение июня</t>
  </si>
  <si>
    <t>"</t>
  </si>
  <si>
    <t>"Приложение 22</t>
  </si>
  <si>
    <t>Уточнение сентября</t>
  </si>
  <si>
    <t>Уточнение декабря</t>
  </si>
  <si>
    <t>от _________________№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</si>
</sst>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3" fontId="8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view="pageBreakPreview" zoomScaleNormal="100" zoomScaleSheetLayoutView="100" workbookViewId="0">
      <selection activeCell="B18" sqref="B18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10" width="15.7109375" style="24" hidden="1" customWidth="1"/>
    <col min="11" max="11" width="15.7109375" style="24" customWidth="1"/>
    <col min="12" max="12" width="15.42578125" style="24" hidden="1" customWidth="1"/>
    <col min="13" max="13" width="16.5703125" style="24" hidden="1" customWidth="1"/>
    <col min="14" max="19" width="15.7109375" style="24" hidden="1" customWidth="1"/>
    <col min="20" max="20" width="15.7109375" style="24" customWidth="1"/>
    <col min="21" max="21" width="1.7109375" style="24" customWidth="1"/>
    <col min="22" max="16384" width="9.140625" style="24"/>
  </cols>
  <sheetData>
    <row r="1" spans="1:20" ht="15.75" x14ac:dyDescent="0.25">
      <c r="A1" s="45" t="s">
        <v>70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0" ht="15.75" x14ac:dyDescent="0.25">
      <c r="A2" s="45" t="s">
        <v>62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0" ht="23.25" customHeight="1" x14ac:dyDescent="0.2">
      <c r="A3" s="49" t="s">
        <v>143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0" ht="16.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0" ht="16.5" customHeight="1" x14ac:dyDescent="0.25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ht="16.5" customHeight="1" x14ac:dyDescent="0.25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20" ht="16.5" customHeight="1" x14ac:dyDescent="0.25">
      <c r="A7" s="47" t="s">
        <v>137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0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20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</row>
    <row r="10" spans="1:20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18.75" x14ac:dyDescent="0.3">
      <c r="A11" s="48" t="s">
        <v>122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</row>
    <row r="12" spans="1:20" ht="18.75" x14ac:dyDescent="0.3">
      <c r="A12" s="46"/>
      <c r="B12" s="46"/>
    </row>
    <row r="13" spans="1:20" ht="39" customHeight="1" x14ac:dyDescent="0.2">
      <c r="A13" s="36" t="s">
        <v>5</v>
      </c>
      <c r="B13" s="36" t="s">
        <v>20</v>
      </c>
      <c r="C13" s="21" t="s">
        <v>123</v>
      </c>
      <c r="D13" s="21" t="s">
        <v>136</v>
      </c>
      <c r="E13" s="21" t="s">
        <v>123</v>
      </c>
      <c r="F13" s="21" t="s">
        <v>138</v>
      </c>
      <c r="G13" s="21" t="s">
        <v>123</v>
      </c>
      <c r="H13" s="42" t="s">
        <v>141</v>
      </c>
      <c r="I13" s="21" t="s">
        <v>123</v>
      </c>
      <c r="J13" s="42" t="s">
        <v>142</v>
      </c>
      <c r="K13" s="21" t="s">
        <v>123</v>
      </c>
      <c r="L13" s="21" t="s">
        <v>124</v>
      </c>
      <c r="M13" s="21" t="s">
        <v>136</v>
      </c>
      <c r="N13" s="21" t="s">
        <v>124</v>
      </c>
      <c r="O13" s="21" t="s">
        <v>138</v>
      </c>
      <c r="P13" s="21" t="s">
        <v>124</v>
      </c>
      <c r="Q13" s="21" t="s">
        <v>141</v>
      </c>
      <c r="R13" s="21" t="s">
        <v>124</v>
      </c>
      <c r="S13" s="42" t="s">
        <v>142</v>
      </c>
      <c r="T13" s="21" t="s">
        <v>124</v>
      </c>
    </row>
    <row r="14" spans="1:20" ht="33" customHeight="1" x14ac:dyDescent="0.25">
      <c r="A14" s="25" t="s">
        <v>125</v>
      </c>
      <c r="B14" s="31" t="s">
        <v>71</v>
      </c>
      <c r="C14" s="26">
        <f t="shared" ref="C14:N14" si="0">C15-C17</f>
        <v>-2300000000</v>
      </c>
      <c r="D14" s="26">
        <f t="shared" si="0"/>
        <v>0</v>
      </c>
      <c r="E14" s="26">
        <f t="shared" si="0"/>
        <v>-2300000000</v>
      </c>
      <c r="F14" s="26">
        <f t="shared" ref="F14:K14" si="1">F15-F17</f>
        <v>0</v>
      </c>
      <c r="G14" s="26">
        <f t="shared" si="1"/>
        <v>-2300000000</v>
      </c>
      <c r="H14" s="26">
        <f t="shared" si="1"/>
        <v>0</v>
      </c>
      <c r="I14" s="26">
        <f t="shared" si="1"/>
        <v>-2300000000</v>
      </c>
      <c r="J14" s="26">
        <f t="shared" si="1"/>
        <v>0</v>
      </c>
      <c r="K14" s="26">
        <f t="shared" si="1"/>
        <v>-2300000000</v>
      </c>
      <c r="L14" s="26">
        <f t="shared" si="0"/>
        <v>-900000000</v>
      </c>
      <c r="M14" s="26">
        <f t="shared" si="0"/>
        <v>0</v>
      </c>
      <c r="N14" s="26">
        <f t="shared" si="0"/>
        <v>-900000000</v>
      </c>
      <c r="O14" s="26">
        <f t="shared" ref="O14:T14" si="2">O15-O17</f>
        <v>0</v>
      </c>
      <c r="P14" s="26">
        <f t="shared" si="2"/>
        <v>-900000000</v>
      </c>
      <c r="Q14" s="26">
        <f t="shared" si="2"/>
        <v>0</v>
      </c>
      <c r="R14" s="26">
        <f t="shared" si="2"/>
        <v>-900000000</v>
      </c>
      <c r="S14" s="26">
        <f t="shared" si="2"/>
        <v>0</v>
      </c>
      <c r="T14" s="26">
        <f t="shared" si="2"/>
        <v>-900000000</v>
      </c>
    </row>
    <row r="15" spans="1:20" ht="48.75" hidden="1" customHeight="1" x14ac:dyDescent="0.25">
      <c r="A15" s="25" t="s">
        <v>23</v>
      </c>
      <c r="B15" s="31" t="s">
        <v>72</v>
      </c>
      <c r="C15" s="26">
        <f t="shared" ref="C15:T15" si="3">C16</f>
        <v>0</v>
      </c>
      <c r="D15" s="26">
        <f t="shared" si="3"/>
        <v>0</v>
      </c>
      <c r="E15" s="26">
        <f t="shared" si="3"/>
        <v>0</v>
      </c>
      <c r="F15" s="26">
        <f t="shared" si="3"/>
        <v>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26">
        <f t="shared" si="3"/>
        <v>0</v>
      </c>
      <c r="K15" s="26">
        <f t="shared" si="3"/>
        <v>0</v>
      </c>
      <c r="L15" s="26">
        <f t="shared" si="3"/>
        <v>0</v>
      </c>
      <c r="M15" s="26">
        <f t="shared" si="3"/>
        <v>0</v>
      </c>
      <c r="N15" s="26">
        <f t="shared" si="3"/>
        <v>0</v>
      </c>
      <c r="O15" s="26">
        <f t="shared" si="3"/>
        <v>0</v>
      </c>
      <c r="P15" s="26">
        <f t="shared" si="3"/>
        <v>0</v>
      </c>
      <c r="Q15" s="26">
        <f t="shared" si="3"/>
        <v>0</v>
      </c>
      <c r="R15" s="26">
        <f t="shared" si="3"/>
        <v>0</v>
      </c>
      <c r="S15" s="26">
        <f t="shared" si="3"/>
        <v>0</v>
      </c>
      <c r="T15" s="26">
        <f t="shared" si="3"/>
        <v>0</v>
      </c>
    </row>
    <row r="16" spans="1:20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1:20" ht="48" customHeight="1" x14ac:dyDescent="0.25">
      <c r="A17" s="25" t="s">
        <v>126</v>
      </c>
      <c r="B17" s="31" t="s">
        <v>88</v>
      </c>
      <c r="C17" s="26">
        <f t="shared" ref="C17:T17" si="4">C18</f>
        <v>2300000000</v>
      </c>
      <c r="D17" s="26">
        <f t="shared" si="4"/>
        <v>0</v>
      </c>
      <c r="E17" s="26">
        <f t="shared" si="4"/>
        <v>2300000000</v>
      </c>
      <c r="F17" s="26">
        <f t="shared" si="4"/>
        <v>0</v>
      </c>
      <c r="G17" s="26">
        <f t="shared" si="4"/>
        <v>2300000000</v>
      </c>
      <c r="H17" s="26">
        <f t="shared" si="4"/>
        <v>0</v>
      </c>
      <c r="I17" s="26">
        <f t="shared" si="4"/>
        <v>2300000000</v>
      </c>
      <c r="J17" s="26">
        <f t="shared" si="4"/>
        <v>0</v>
      </c>
      <c r="K17" s="26">
        <f t="shared" si="4"/>
        <v>2300000000</v>
      </c>
      <c r="L17" s="26">
        <f t="shared" si="4"/>
        <v>900000000</v>
      </c>
      <c r="M17" s="26">
        <f t="shared" si="4"/>
        <v>0</v>
      </c>
      <c r="N17" s="26">
        <f t="shared" si="4"/>
        <v>900000000</v>
      </c>
      <c r="O17" s="26">
        <f t="shared" si="4"/>
        <v>0</v>
      </c>
      <c r="P17" s="26">
        <f t="shared" si="4"/>
        <v>900000000</v>
      </c>
      <c r="Q17" s="26">
        <f t="shared" si="4"/>
        <v>0</v>
      </c>
      <c r="R17" s="26">
        <f t="shared" si="4"/>
        <v>900000000</v>
      </c>
      <c r="S17" s="26">
        <f t="shared" si="4"/>
        <v>0</v>
      </c>
      <c r="T17" s="26">
        <f t="shared" si="4"/>
        <v>900000000</v>
      </c>
    </row>
    <row r="18" spans="1:20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/>
      <c r="G18" s="22">
        <f>E18+F18</f>
        <v>2300000000</v>
      </c>
      <c r="H18" s="22"/>
      <c r="I18" s="22">
        <f>G18+H18</f>
        <v>2300000000</v>
      </c>
      <c r="J18" s="22"/>
      <c r="K18" s="22">
        <f>I18+J18</f>
        <v>2300000000</v>
      </c>
      <c r="L18" s="22">
        <v>900000000</v>
      </c>
      <c r="M18" s="22"/>
      <c r="N18" s="22">
        <f>L18+M18</f>
        <v>900000000</v>
      </c>
      <c r="O18" s="22"/>
      <c r="P18" s="22">
        <f>N18+O18</f>
        <v>900000000</v>
      </c>
      <c r="Q18" s="22"/>
      <c r="R18" s="22">
        <f>P18+Q18</f>
        <v>900000000</v>
      </c>
      <c r="S18" s="22"/>
      <c r="T18" s="22">
        <f>R18+S18</f>
        <v>900000000</v>
      </c>
    </row>
    <row r="19" spans="1:20" ht="17.25" customHeight="1" x14ac:dyDescent="0.25">
      <c r="A19" s="25" t="s">
        <v>127</v>
      </c>
      <c r="B19" s="31" t="s">
        <v>73</v>
      </c>
      <c r="C19" s="26">
        <f t="shared" ref="C19:N19" si="5">C20-C22</f>
        <v>2987451483</v>
      </c>
      <c r="D19" s="26">
        <f t="shared" si="5"/>
        <v>38157750</v>
      </c>
      <c r="E19" s="26">
        <f t="shared" si="5"/>
        <v>3025609233</v>
      </c>
      <c r="F19" s="26">
        <f t="shared" ref="F19:K19" si="6">F20-F22</f>
        <v>0</v>
      </c>
      <c r="G19" s="26">
        <f t="shared" si="6"/>
        <v>3025609233</v>
      </c>
      <c r="H19" s="26">
        <f t="shared" si="6"/>
        <v>-112209340</v>
      </c>
      <c r="I19" s="26">
        <f t="shared" si="6"/>
        <v>2913399893</v>
      </c>
      <c r="J19" s="26">
        <f t="shared" si="6"/>
        <v>0</v>
      </c>
      <c r="K19" s="26">
        <f t="shared" si="6"/>
        <v>2913399893</v>
      </c>
      <c r="L19" s="26">
        <f t="shared" si="5"/>
        <v>2275236597</v>
      </c>
      <c r="M19" s="26">
        <f t="shared" si="5"/>
        <v>76315500</v>
      </c>
      <c r="N19" s="26">
        <f t="shared" si="5"/>
        <v>2351552097</v>
      </c>
      <c r="O19" s="26">
        <f t="shared" ref="O19:T19" si="7">O20-O22</f>
        <v>0</v>
      </c>
      <c r="P19" s="26">
        <f t="shared" si="7"/>
        <v>2351552097</v>
      </c>
      <c r="Q19" s="26">
        <f t="shared" si="7"/>
        <v>0</v>
      </c>
      <c r="R19" s="26">
        <f t="shared" si="7"/>
        <v>2351552097</v>
      </c>
      <c r="S19" s="26">
        <f t="shared" si="7"/>
        <v>0</v>
      </c>
      <c r="T19" s="26">
        <f t="shared" si="7"/>
        <v>2351552097</v>
      </c>
    </row>
    <row r="20" spans="1:20" ht="31.5" x14ac:dyDescent="0.25">
      <c r="A20" s="25" t="s">
        <v>128</v>
      </c>
      <c r="B20" s="31" t="s">
        <v>74</v>
      </c>
      <c r="C20" s="26">
        <f t="shared" ref="C20:T20" si="8">C21</f>
        <v>2987451483</v>
      </c>
      <c r="D20" s="26">
        <f t="shared" si="8"/>
        <v>38157750</v>
      </c>
      <c r="E20" s="26">
        <f t="shared" si="8"/>
        <v>3025609233</v>
      </c>
      <c r="F20" s="26">
        <f t="shared" si="8"/>
        <v>1671750000</v>
      </c>
      <c r="G20" s="26">
        <f t="shared" si="8"/>
        <v>4697359233</v>
      </c>
      <c r="H20" s="26">
        <f t="shared" si="8"/>
        <v>-112209340</v>
      </c>
      <c r="I20" s="26">
        <f t="shared" si="8"/>
        <v>4585149893</v>
      </c>
      <c r="J20" s="26">
        <f t="shared" si="8"/>
        <v>0</v>
      </c>
      <c r="K20" s="26">
        <f t="shared" si="8"/>
        <v>4585149893</v>
      </c>
      <c r="L20" s="26">
        <f t="shared" si="8"/>
        <v>2275236597</v>
      </c>
      <c r="M20" s="26">
        <f t="shared" si="8"/>
        <v>3884315500</v>
      </c>
      <c r="N20" s="26">
        <f t="shared" si="8"/>
        <v>6159552097</v>
      </c>
      <c r="O20" s="26">
        <f t="shared" si="8"/>
        <v>0</v>
      </c>
      <c r="P20" s="26">
        <f t="shared" si="8"/>
        <v>6159552097</v>
      </c>
      <c r="Q20" s="26">
        <f t="shared" si="8"/>
        <v>0</v>
      </c>
      <c r="R20" s="26">
        <f t="shared" si="8"/>
        <v>6159552097</v>
      </c>
      <c r="S20" s="26">
        <f t="shared" si="8"/>
        <v>0</v>
      </c>
      <c r="T20" s="26">
        <f t="shared" si="8"/>
        <v>6159552097</v>
      </c>
    </row>
    <row r="21" spans="1:20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1671750000</v>
      </c>
      <c r="G21" s="22">
        <f>E21+F21</f>
        <v>4697359233</v>
      </c>
      <c r="H21" s="22">
        <v>-112209340</v>
      </c>
      <c r="I21" s="22">
        <f>G21+H21</f>
        <v>4585149893</v>
      </c>
      <c r="J21" s="22"/>
      <c r="K21" s="22">
        <f>I21+J21</f>
        <v>4585149893</v>
      </c>
      <c r="L21" s="22">
        <v>2275236597</v>
      </c>
      <c r="M21" s="22">
        <v>3884315500</v>
      </c>
      <c r="N21" s="22">
        <f>L21+M21</f>
        <v>6159552097</v>
      </c>
      <c r="O21" s="22"/>
      <c r="P21" s="22">
        <f>N21+O21</f>
        <v>6159552097</v>
      </c>
      <c r="Q21" s="22"/>
      <c r="R21" s="22">
        <f>P21+Q21</f>
        <v>6159552097</v>
      </c>
      <c r="S21" s="22"/>
      <c r="T21" s="22">
        <f>R21+S21</f>
        <v>6159552097</v>
      </c>
    </row>
    <row r="22" spans="1:20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1671750000</v>
      </c>
      <c r="G22" s="26">
        <f>E22+F22</f>
        <v>1671750000</v>
      </c>
      <c r="H22" s="26">
        <f>H23</f>
        <v>0</v>
      </c>
      <c r="I22" s="26">
        <f>G22+H22</f>
        <v>1671750000</v>
      </c>
      <c r="J22" s="26">
        <f>J23</f>
        <v>0</v>
      </c>
      <c r="K22" s="26">
        <f>I22+J22</f>
        <v>1671750000</v>
      </c>
      <c r="L22" s="26">
        <f>L23</f>
        <v>0</v>
      </c>
      <c r="M22" s="26">
        <f>M23</f>
        <v>3808000000</v>
      </c>
      <c r="N22" s="26">
        <f>L22+M22</f>
        <v>3808000000</v>
      </c>
      <c r="O22" s="26">
        <f>O23</f>
        <v>0</v>
      </c>
      <c r="P22" s="26">
        <f>N22+O22</f>
        <v>3808000000</v>
      </c>
      <c r="Q22" s="26">
        <f>Q23</f>
        <v>0</v>
      </c>
      <c r="R22" s="26">
        <f>P22+Q22</f>
        <v>3808000000</v>
      </c>
      <c r="S22" s="26">
        <f>S23</f>
        <v>0</v>
      </c>
      <c r="T22" s="26">
        <f>R22+S22</f>
        <v>3808000000</v>
      </c>
    </row>
    <row r="23" spans="1:20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>
        <v>1671750000</v>
      </c>
      <c r="G23" s="22">
        <f>E23+F23</f>
        <v>1671750000</v>
      </c>
      <c r="H23" s="22"/>
      <c r="I23" s="22">
        <f>G23+H23</f>
        <v>1671750000</v>
      </c>
      <c r="J23" s="22"/>
      <c r="K23" s="22">
        <f>I23+J23</f>
        <v>1671750000</v>
      </c>
      <c r="L23" s="22"/>
      <c r="M23" s="22">
        <v>3808000000</v>
      </c>
      <c r="N23" s="22">
        <f>L23+M23</f>
        <v>3808000000</v>
      </c>
      <c r="O23" s="22"/>
      <c r="P23" s="22">
        <f>N23+O23</f>
        <v>3808000000</v>
      </c>
      <c r="Q23" s="22"/>
      <c r="R23" s="22">
        <f>P23+Q23</f>
        <v>3808000000</v>
      </c>
      <c r="S23" s="22"/>
      <c r="T23" s="22">
        <f>R23+S23</f>
        <v>3808000000</v>
      </c>
    </row>
    <row r="24" spans="1:20" ht="31.5" x14ac:dyDescent="0.25">
      <c r="A24" s="25" t="s">
        <v>129</v>
      </c>
      <c r="B24" s="31" t="s">
        <v>91</v>
      </c>
      <c r="C24" s="26">
        <f t="shared" ref="C24:N24" si="9">C25-C27</f>
        <v>-687676350</v>
      </c>
      <c r="D24" s="26">
        <f t="shared" si="9"/>
        <v>-38157750</v>
      </c>
      <c r="E24" s="26">
        <f t="shared" si="9"/>
        <v>-725834100</v>
      </c>
      <c r="F24" s="26">
        <f t="shared" ref="F24:K24" si="10">F25-F27</f>
        <v>0</v>
      </c>
      <c r="G24" s="26">
        <f t="shared" si="10"/>
        <v>-725834100</v>
      </c>
      <c r="H24" s="26">
        <f t="shared" si="10"/>
        <v>0</v>
      </c>
      <c r="I24" s="26">
        <f t="shared" si="10"/>
        <v>-725834100</v>
      </c>
      <c r="J24" s="26">
        <f t="shared" si="10"/>
        <v>0</v>
      </c>
      <c r="K24" s="26">
        <f t="shared" si="10"/>
        <v>-725834100</v>
      </c>
      <c r="L24" s="26">
        <f t="shared" si="9"/>
        <v>-1375352700</v>
      </c>
      <c r="M24" s="26">
        <f t="shared" si="9"/>
        <v>-76315500</v>
      </c>
      <c r="N24" s="26">
        <f t="shared" si="9"/>
        <v>-1451668200</v>
      </c>
      <c r="O24" s="26">
        <f t="shared" ref="O24:T24" si="11">O25-O27</f>
        <v>0</v>
      </c>
      <c r="P24" s="26">
        <f t="shared" si="11"/>
        <v>-1451668200</v>
      </c>
      <c r="Q24" s="26">
        <f t="shared" si="11"/>
        <v>0</v>
      </c>
      <c r="R24" s="26">
        <f t="shared" si="11"/>
        <v>-1451668200</v>
      </c>
      <c r="S24" s="26">
        <f t="shared" si="11"/>
        <v>0</v>
      </c>
      <c r="T24" s="26">
        <f t="shared" si="11"/>
        <v>-1451668200</v>
      </c>
    </row>
    <row r="25" spans="1:20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/>
      <c r="G25" s="26">
        <f>G26</f>
        <v>0</v>
      </c>
      <c r="H25" s="26"/>
      <c r="I25" s="26">
        <f>I26</f>
        <v>0</v>
      </c>
      <c r="J25" s="26"/>
      <c r="K25" s="26">
        <f>K26</f>
        <v>0</v>
      </c>
      <c r="L25" s="26">
        <f>L26</f>
        <v>0</v>
      </c>
      <c r="M25" s="26"/>
      <c r="N25" s="26">
        <f>N26</f>
        <v>0</v>
      </c>
      <c r="O25" s="26"/>
      <c r="P25" s="26">
        <f>P26</f>
        <v>0</v>
      </c>
      <c r="Q25" s="26"/>
      <c r="R25" s="26">
        <f>R26</f>
        <v>0</v>
      </c>
      <c r="S25" s="26"/>
      <c r="T25" s="26">
        <f>T26</f>
        <v>0</v>
      </c>
    </row>
    <row r="26" spans="1:20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</row>
    <row r="27" spans="1:20" ht="50.25" customHeight="1" x14ac:dyDescent="0.25">
      <c r="A27" s="25" t="s">
        <v>130</v>
      </c>
      <c r="B27" s="31" t="s">
        <v>79</v>
      </c>
      <c r="C27" s="26">
        <f t="shared" ref="C27:T27" si="12">C28</f>
        <v>687676350</v>
      </c>
      <c r="D27" s="26">
        <f t="shared" si="12"/>
        <v>38157750</v>
      </c>
      <c r="E27" s="26">
        <f t="shared" si="12"/>
        <v>725834100</v>
      </c>
      <c r="F27" s="26">
        <f t="shared" si="12"/>
        <v>0</v>
      </c>
      <c r="G27" s="26">
        <f t="shared" si="12"/>
        <v>725834100</v>
      </c>
      <c r="H27" s="26">
        <f t="shared" si="12"/>
        <v>0</v>
      </c>
      <c r="I27" s="26">
        <f t="shared" si="12"/>
        <v>725834100</v>
      </c>
      <c r="J27" s="26">
        <f t="shared" si="12"/>
        <v>0</v>
      </c>
      <c r="K27" s="26">
        <f t="shared" si="12"/>
        <v>725834100</v>
      </c>
      <c r="L27" s="26">
        <f t="shared" si="12"/>
        <v>1375352700</v>
      </c>
      <c r="M27" s="26">
        <f>M28</f>
        <v>76315500</v>
      </c>
      <c r="N27" s="26">
        <f t="shared" si="12"/>
        <v>1451668200</v>
      </c>
      <c r="O27" s="26">
        <f>O28</f>
        <v>0</v>
      </c>
      <c r="P27" s="26">
        <f t="shared" si="12"/>
        <v>1451668200</v>
      </c>
      <c r="Q27" s="26">
        <f>Q28</f>
        <v>0</v>
      </c>
      <c r="R27" s="26">
        <f t="shared" si="12"/>
        <v>1451668200</v>
      </c>
      <c r="S27" s="26">
        <f>S28</f>
        <v>0</v>
      </c>
      <c r="T27" s="26">
        <f t="shared" si="12"/>
        <v>1451668200</v>
      </c>
    </row>
    <row r="28" spans="1:20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/>
      <c r="G28" s="22">
        <f>E28+F28</f>
        <v>725834100</v>
      </c>
      <c r="H28" s="22"/>
      <c r="I28" s="22">
        <f>G28+H28</f>
        <v>725834100</v>
      </c>
      <c r="J28" s="22"/>
      <c r="K28" s="22">
        <f>I28+J28</f>
        <v>725834100</v>
      </c>
      <c r="L28" s="22">
        <v>1375352700</v>
      </c>
      <c r="M28" s="22">
        <v>76315500</v>
      </c>
      <c r="N28" s="22">
        <f>L28+M28</f>
        <v>1451668200</v>
      </c>
      <c r="O28" s="22"/>
      <c r="P28" s="22">
        <f>N28+O28</f>
        <v>1451668200</v>
      </c>
      <c r="Q28" s="22"/>
      <c r="R28" s="22">
        <f>P28+Q28</f>
        <v>1451668200</v>
      </c>
      <c r="S28" s="22"/>
      <c r="T28" s="22">
        <f>R28+S28</f>
        <v>1451668200</v>
      </c>
    </row>
    <row r="29" spans="1:20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/>
      <c r="G29" s="26"/>
      <c r="H29" s="26"/>
      <c r="I29" s="26"/>
      <c r="J29" s="26"/>
      <c r="K29" s="26"/>
      <c r="L29" s="26">
        <f>L30</f>
        <v>0</v>
      </c>
      <c r="M29" s="26"/>
      <c r="N29" s="26"/>
      <c r="O29" s="26"/>
      <c r="P29" s="26"/>
      <c r="Q29" s="26"/>
      <c r="R29" s="26"/>
      <c r="S29" s="26"/>
      <c r="T29" s="26"/>
    </row>
    <row r="30" spans="1:20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0" ht="31.5" x14ac:dyDescent="0.25">
      <c r="A31" s="25" t="s">
        <v>131</v>
      </c>
      <c r="B31" s="31" t="s">
        <v>89</v>
      </c>
      <c r="C31" s="30">
        <f t="shared" ref="C31:N31" si="13">C35-C32</f>
        <v>224867</v>
      </c>
      <c r="D31" s="30">
        <f t="shared" si="13"/>
        <v>0</v>
      </c>
      <c r="E31" s="30">
        <f t="shared" si="13"/>
        <v>224867</v>
      </c>
      <c r="F31" s="30">
        <f t="shared" ref="F31:K31" si="14">F35-F32</f>
        <v>0</v>
      </c>
      <c r="G31" s="30">
        <f t="shared" si="14"/>
        <v>224867</v>
      </c>
      <c r="H31" s="30">
        <f t="shared" si="14"/>
        <v>0</v>
      </c>
      <c r="I31" s="30">
        <f t="shared" si="14"/>
        <v>224867</v>
      </c>
      <c r="J31" s="30">
        <f t="shared" si="14"/>
        <v>0</v>
      </c>
      <c r="K31" s="30">
        <f t="shared" si="14"/>
        <v>224867</v>
      </c>
      <c r="L31" s="30">
        <f t="shared" si="13"/>
        <v>116103</v>
      </c>
      <c r="M31" s="30">
        <f t="shared" si="13"/>
        <v>0</v>
      </c>
      <c r="N31" s="30">
        <f t="shared" si="13"/>
        <v>116103</v>
      </c>
      <c r="O31" s="30">
        <f t="shared" ref="O31:T31" si="15">O35-O32</f>
        <v>0</v>
      </c>
      <c r="P31" s="30">
        <f t="shared" si="15"/>
        <v>116103</v>
      </c>
      <c r="Q31" s="30">
        <f t="shared" si="15"/>
        <v>0</v>
      </c>
      <c r="R31" s="30">
        <f t="shared" si="15"/>
        <v>116103</v>
      </c>
      <c r="S31" s="30">
        <f t="shared" si="15"/>
        <v>0</v>
      </c>
      <c r="T31" s="30">
        <f t="shared" si="15"/>
        <v>116103</v>
      </c>
    </row>
    <row r="32" spans="1:20" ht="33" hidden="1" customHeight="1" x14ac:dyDescent="0.25">
      <c r="A32" s="25" t="s">
        <v>81</v>
      </c>
      <c r="B32" s="31" t="s">
        <v>83</v>
      </c>
      <c r="C32" s="26">
        <f t="shared" ref="C32:N32" si="16">C33+C34</f>
        <v>0</v>
      </c>
      <c r="D32" s="26">
        <f t="shared" si="16"/>
        <v>0</v>
      </c>
      <c r="E32" s="26">
        <f t="shared" si="16"/>
        <v>0</v>
      </c>
      <c r="F32" s="26">
        <f t="shared" ref="F32:K32" si="17">F33+F34</f>
        <v>0</v>
      </c>
      <c r="G32" s="26">
        <f t="shared" si="17"/>
        <v>0</v>
      </c>
      <c r="H32" s="26">
        <f t="shared" si="17"/>
        <v>0</v>
      </c>
      <c r="I32" s="26">
        <f t="shared" si="17"/>
        <v>0</v>
      </c>
      <c r="J32" s="26">
        <f t="shared" si="17"/>
        <v>0</v>
      </c>
      <c r="K32" s="26">
        <f t="shared" si="17"/>
        <v>0</v>
      </c>
      <c r="L32" s="26">
        <f t="shared" si="16"/>
        <v>0</v>
      </c>
      <c r="M32" s="26">
        <f t="shared" si="16"/>
        <v>0</v>
      </c>
      <c r="N32" s="26">
        <f t="shared" si="16"/>
        <v>0</v>
      </c>
      <c r="O32" s="26">
        <f t="shared" ref="O32:T32" si="18">O33+O34</f>
        <v>0</v>
      </c>
      <c r="P32" s="26">
        <f t="shared" si="18"/>
        <v>0</v>
      </c>
      <c r="Q32" s="26">
        <f t="shared" si="18"/>
        <v>0</v>
      </c>
      <c r="R32" s="26">
        <f t="shared" si="18"/>
        <v>0</v>
      </c>
      <c r="S32" s="26">
        <f t="shared" si="18"/>
        <v>0</v>
      </c>
      <c r="T32" s="26">
        <f t="shared" si="18"/>
        <v>0</v>
      </c>
    </row>
    <row r="33" spans="1:21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1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1" ht="36" customHeight="1" x14ac:dyDescent="0.25">
      <c r="A35" s="25" t="s">
        <v>132</v>
      </c>
      <c r="B35" s="31" t="s">
        <v>90</v>
      </c>
      <c r="C35" s="26">
        <f t="shared" ref="C35:N35" si="19">SUM(C36:C39)</f>
        <v>224867</v>
      </c>
      <c r="D35" s="26">
        <f t="shared" si="19"/>
        <v>0</v>
      </c>
      <c r="E35" s="26">
        <f t="shared" si="19"/>
        <v>224867</v>
      </c>
      <c r="F35" s="26">
        <f t="shared" ref="F35:K35" si="20">SUM(F36:F39)</f>
        <v>0</v>
      </c>
      <c r="G35" s="26">
        <f t="shared" si="20"/>
        <v>224867</v>
      </c>
      <c r="H35" s="26">
        <f t="shared" si="20"/>
        <v>0</v>
      </c>
      <c r="I35" s="26">
        <f t="shared" si="20"/>
        <v>224867</v>
      </c>
      <c r="J35" s="26">
        <f t="shared" si="20"/>
        <v>0</v>
      </c>
      <c r="K35" s="26">
        <f t="shared" si="20"/>
        <v>224867</v>
      </c>
      <c r="L35" s="26">
        <f t="shared" si="19"/>
        <v>116103</v>
      </c>
      <c r="M35" s="26">
        <f t="shared" si="19"/>
        <v>0</v>
      </c>
      <c r="N35" s="26">
        <f t="shared" si="19"/>
        <v>116103</v>
      </c>
      <c r="O35" s="26">
        <f t="shared" ref="O35:T35" si="21">SUM(O36:O39)</f>
        <v>0</v>
      </c>
      <c r="P35" s="26">
        <f t="shared" si="21"/>
        <v>116103</v>
      </c>
      <c r="Q35" s="26">
        <f t="shared" si="21"/>
        <v>0</v>
      </c>
      <c r="R35" s="26">
        <f t="shared" si="21"/>
        <v>116103</v>
      </c>
      <c r="S35" s="26">
        <f t="shared" si="21"/>
        <v>0</v>
      </c>
      <c r="T35" s="26">
        <f t="shared" si="21"/>
        <v>116103</v>
      </c>
    </row>
    <row r="36" spans="1:21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1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:21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</row>
    <row r="39" spans="1:21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/>
      <c r="G39" s="22">
        <f>E39+F39</f>
        <v>224867</v>
      </c>
      <c r="H39" s="22"/>
      <c r="I39" s="22">
        <f>G39+H39</f>
        <v>224867</v>
      </c>
      <c r="J39" s="22"/>
      <c r="K39" s="22">
        <f>I39+J39</f>
        <v>224867</v>
      </c>
      <c r="L39" s="22">
        <v>116103</v>
      </c>
      <c r="M39" s="22"/>
      <c r="N39" s="22">
        <f>L39+M39</f>
        <v>116103</v>
      </c>
      <c r="O39" s="22"/>
      <c r="P39" s="22">
        <f>N39+O39</f>
        <v>116103</v>
      </c>
      <c r="Q39" s="22"/>
      <c r="R39" s="22">
        <f>P39+Q39</f>
        <v>116103</v>
      </c>
      <c r="S39" s="22"/>
      <c r="T39" s="22">
        <f>R39+S39</f>
        <v>116103</v>
      </c>
    </row>
    <row r="40" spans="1:21" s="38" customFormat="1" ht="18.75" customHeight="1" x14ac:dyDescent="0.25">
      <c r="A40" s="25" t="s">
        <v>133</v>
      </c>
      <c r="B40" s="31" t="s">
        <v>82</v>
      </c>
      <c r="C40" s="26">
        <f t="shared" ref="C40:N40" si="22">C42-C41</f>
        <v>0</v>
      </c>
      <c r="D40" s="26">
        <f t="shared" si="22"/>
        <v>0</v>
      </c>
      <c r="E40" s="26">
        <f t="shared" si="22"/>
        <v>0</v>
      </c>
      <c r="F40" s="26">
        <f t="shared" ref="F40:K40" si="23">F42-F41</f>
        <v>0</v>
      </c>
      <c r="G40" s="26">
        <f t="shared" si="23"/>
        <v>0</v>
      </c>
      <c r="H40" s="26">
        <f t="shared" si="23"/>
        <v>0</v>
      </c>
      <c r="I40" s="26">
        <f t="shared" si="23"/>
        <v>0</v>
      </c>
      <c r="J40" s="26">
        <f t="shared" si="23"/>
        <v>0</v>
      </c>
      <c r="K40" s="26">
        <f t="shared" si="23"/>
        <v>0</v>
      </c>
      <c r="L40" s="26">
        <f t="shared" si="22"/>
        <v>0</v>
      </c>
      <c r="M40" s="26">
        <f t="shared" si="22"/>
        <v>0</v>
      </c>
      <c r="N40" s="26">
        <f t="shared" si="22"/>
        <v>0</v>
      </c>
      <c r="O40" s="26">
        <f t="shared" ref="O40:T40" si="24">O42-O41</f>
        <v>0</v>
      </c>
      <c r="P40" s="26">
        <f t="shared" si="24"/>
        <v>0</v>
      </c>
      <c r="Q40" s="26">
        <f t="shared" si="24"/>
        <v>0</v>
      </c>
      <c r="R40" s="26">
        <f t="shared" si="24"/>
        <v>0</v>
      </c>
      <c r="S40" s="26">
        <f t="shared" si="24"/>
        <v>0</v>
      </c>
      <c r="T40" s="26">
        <f t="shared" si="24"/>
        <v>0</v>
      </c>
    </row>
    <row r="41" spans="1:21" s="38" customFormat="1" ht="31.5" x14ac:dyDescent="0.25">
      <c r="A41" s="23" t="s">
        <v>134</v>
      </c>
      <c r="B41" s="35" t="s">
        <v>42</v>
      </c>
      <c r="C41" s="40">
        <f>62656800060+C16+C21+C39</f>
        <v>65644476410</v>
      </c>
      <c r="D41" s="40">
        <f>157290500+D16+D21+D39</f>
        <v>195448250</v>
      </c>
      <c r="E41" s="40">
        <f>62814090560+E16+E21+E39</f>
        <v>65839924660</v>
      </c>
      <c r="F41" s="40">
        <f>265656200+F21</f>
        <v>1937406200</v>
      </c>
      <c r="G41" s="40">
        <f>63079746760+G16+G21+G39</f>
        <v>67777330860</v>
      </c>
      <c r="H41" s="22">
        <f>H21</f>
        <v>-112209340</v>
      </c>
      <c r="I41" s="22">
        <f>63079746760+I16+I21+I39</f>
        <v>67665121520</v>
      </c>
      <c r="J41" s="22">
        <v>-300000000</v>
      </c>
      <c r="K41" s="22">
        <f>62779746760+K16+K21+K39</f>
        <v>67365121520</v>
      </c>
      <c r="L41" s="22">
        <f>67153317660+L16+L21+L39</f>
        <v>69428670360</v>
      </c>
      <c r="M41" s="22">
        <f>65053400+M16+M21+M39</f>
        <v>3949368900</v>
      </c>
      <c r="N41" s="22">
        <f>67218371060+N16+N21+N39</f>
        <v>73378039260</v>
      </c>
      <c r="O41" s="22">
        <v>0</v>
      </c>
      <c r="P41" s="22">
        <f>67218371060+P16+P21+P39</f>
        <v>73378039260</v>
      </c>
      <c r="Q41" s="22">
        <v>0</v>
      </c>
      <c r="R41" s="22">
        <f>67218371060+R16+R21+R39</f>
        <v>73378039260</v>
      </c>
      <c r="S41" s="22">
        <v>-300000000</v>
      </c>
      <c r="T41" s="22">
        <f>66918371060+T16+T21+T39</f>
        <v>73078039260</v>
      </c>
    </row>
    <row r="42" spans="1:21" s="38" customFormat="1" ht="31.5" x14ac:dyDescent="0.25">
      <c r="A42" s="23" t="s">
        <v>135</v>
      </c>
      <c r="B42" s="35" t="s">
        <v>41</v>
      </c>
      <c r="C42" s="40">
        <f>62656800060+C18+C23+C28</f>
        <v>65644476410</v>
      </c>
      <c r="D42" s="40">
        <f>157290500+D18+D23+D28</f>
        <v>195448250</v>
      </c>
      <c r="E42" s="40">
        <f>62814090560+E18+E23+E28</f>
        <v>65839924660</v>
      </c>
      <c r="F42" s="40">
        <f>265656200+F23</f>
        <v>1937406200</v>
      </c>
      <c r="G42" s="40">
        <f>63079746760+G18+G23+G28</f>
        <v>67777330860</v>
      </c>
      <c r="H42" s="22">
        <f>-112209340</f>
        <v>-112209340</v>
      </c>
      <c r="I42" s="22">
        <f>62967537420+I18+I23+I28</f>
        <v>67665121520</v>
      </c>
      <c r="J42" s="22">
        <v>-300000000</v>
      </c>
      <c r="K42" s="22">
        <f>62667537420+K18+K23+K28</f>
        <v>67365121520</v>
      </c>
      <c r="L42" s="22">
        <f>67153317660+L18+L23+L28</f>
        <v>69428670360</v>
      </c>
      <c r="M42" s="22">
        <f>65053400+M18+M23+M28</f>
        <v>3949368900</v>
      </c>
      <c r="N42" s="22">
        <f>67218371060+N18+N23+N28</f>
        <v>73378039260</v>
      </c>
      <c r="O42" s="22">
        <v>0</v>
      </c>
      <c r="P42" s="22">
        <f>67218371060+P18+P23+P28</f>
        <v>73378039260</v>
      </c>
      <c r="Q42" s="22">
        <v>0</v>
      </c>
      <c r="R42" s="22">
        <f>67218371060+R18+R23+R28</f>
        <v>73378039260</v>
      </c>
      <c r="S42" s="22">
        <v>-300000000</v>
      </c>
      <c r="T42" s="22">
        <f>66918371060+T18+T23+T28</f>
        <v>73078039260</v>
      </c>
    </row>
    <row r="43" spans="1:21" ht="17.25" customHeight="1" x14ac:dyDescent="0.25">
      <c r="A43" s="23"/>
      <c r="B43" s="33" t="s">
        <v>120</v>
      </c>
      <c r="C43" s="26">
        <f t="shared" ref="C43:N43" si="25">C14+C19+C24+C29+C31+C40</f>
        <v>0</v>
      </c>
      <c r="D43" s="26">
        <f t="shared" si="25"/>
        <v>0</v>
      </c>
      <c r="E43" s="26">
        <f t="shared" si="25"/>
        <v>0</v>
      </c>
      <c r="F43" s="26">
        <f t="shared" ref="F43:K43" si="26">F14+F19+F24+F29+F31+F40</f>
        <v>0</v>
      </c>
      <c r="G43" s="26">
        <f t="shared" si="26"/>
        <v>0</v>
      </c>
      <c r="H43" s="26">
        <f t="shared" si="26"/>
        <v>-112209340</v>
      </c>
      <c r="I43" s="26">
        <f t="shared" si="26"/>
        <v>-112209340</v>
      </c>
      <c r="J43" s="26">
        <f t="shared" si="26"/>
        <v>0</v>
      </c>
      <c r="K43" s="26">
        <f t="shared" si="26"/>
        <v>-112209340</v>
      </c>
      <c r="L43" s="26">
        <f t="shared" si="25"/>
        <v>0</v>
      </c>
      <c r="M43" s="26">
        <f t="shared" si="25"/>
        <v>0</v>
      </c>
      <c r="N43" s="26">
        <f t="shared" si="25"/>
        <v>0</v>
      </c>
      <c r="O43" s="26">
        <f t="shared" ref="O43:T43" si="27">O14+O19+O24+O29+O31+O40</f>
        <v>0</v>
      </c>
      <c r="P43" s="26">
        <f t="shared" si="27"/>
        <v>0</v>
      </c>
      <c r="Q43" s="26">
        <f t="shared" si="27"/>
        <v>0</v>
      </c>
      <c r="R43" s="26">
        <f t="shared" si="27"/>
        <v>0</v>
      </c>
      <c r="S43" s="26">
        <f t="shared" si="27"/>
        <v>0</v>
      </c>
      <c r="T43" s="26">
        <f t="shared" si="27"/>
        <v>0</v>
      </c>
      <c r="U43" s="41" t="s">
        <v>139</v>
      </c>
    </row>
    <row r="44" spans="1:21" ht="15.75" x14ac:dyDescent="0.25">
      <c r="C44" s="32"/>
      <c r="D44" s="32"/>
      <c r="E44" s="32"/>
      <c r="F44" s="32"/>
      <c r="G44" s="32"/>
      <c r="H44" s="43"/>
      <c r="I44" s="32"/>
      <c r="J44" s="32"/>
      <c r="K44" s="32"/>
      <c r="L44" s="32"/>
    </row>
    <row r="45" spans="1:21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/>
      <c r="K45" s="22"/>
      <c r="L45" s="22">
        <v>5344121783.52631</v>
      </c>
    </row>
    <row r="46" spans="1:21" ht="12.75" hidden="1" customHeight="1" x14ac:dyDescent="0.2">
      <c r="B46" s="39" t="s">
        <v>94</v>
      </c>
    </row>
    <row r="47" spans="1:21" ht="12.75" hidden="1" customHeight="1" x14ac:dyDescent="0.2">
      <c r="B47" s="39" t="s">
        <v>95</v>
      </c>
    </row>
    <row r="48" spans="1:21" ht="12.75" hidden="1" customHeight="1" x14ac:dyDescent="0.2">
      <c r="B48" s="39" t="s">
        <v>96</v>
      </c>
    </row>
    <row r="49" spans="2:12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2:12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2:12" hidden="1" x14ac:dyDescent="0.2">
      <c r="B51" s="39" t="s">
        <v>103</v>
      </c>
    </row>
    <row r="52" spans="2:12" hidden="1" x14ac:dyDescent="0.2">
      <c r="B52" s="24" t="s">
        <v>104</v>
      </c>
    </row>
    <row r="53" spans="2:12" hidden="1" x14ac:dyDescent="0.2"/>
    <row r="54" spans="2:12" hidden="1" x14ac:dyDescent="0.2"/>
    <row r="55" spans="2:12" hidden="1" x14ac:dyDescent="0.2">
      <c r="B55" s="24" t="s">
        <v>97</v>
      </c>
    </row>
    <row r="57" spans="2:12" x14ac:dyDescent="0.2">
      <c r="C57" s="29"/>
      <c r="D57" s="29"/>
      <c r="E57" s="29"/>
      <c r="F57" s="29"/>
      <c r="G57" s="29"/>
      <c r="H57" s="29"/>
      <c r="I57" s="29"/>
      <c r="J57" s="29"/>
      <c r="K57" s="29"/>
    </row>
  </sheetData>
  <mergeCells count="10">
    <mergeCell ref="A1:T1"/>
    <mergeCell ref="A2:T2"/>
    <mergeCell ref="A3:T3"/>
    <mergeCell ref="A5:T5"/>
    <mergeCell ref="A6:T6"/>
    <mergeCell ref="A12:B12"/>
    <mergeCell ref="A7:T7"/>
    <mergeCell ref="A9:T9"/>
    <mergeCell ref="A10:T10"/>
    <mergeCell ref="A11:T11"/>
  </mergeCells>
  <phoneticPr fontId="0" type="noConversion"/>
  <printOptions horizontalCentered="1"/>
  <pageMargins left="0.78740157480314965" right="0.78740157480314965" top="1.1811023622047245" bottom="0.39370078740157483" header="0.78740157480314965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Колточенко Татьяна Владимировна</cp:lastModifiedBy>
  <cp:lastPrinted>2018-09-24T12:32:21Z</cp:lastPrinted>
  <dcterms:created xsi:type="dcterms:W3CDTF">2002-10-06T09:19:10Z</dcterms:created>
  <dcterms:modified xsi:type="dcterms:W3CDTF">2018-11-22T10:45:54Z</dcterms:modified>
</cp:coreProperties>
</file>