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30" windowWidth="14505" windowHeight="12705"/>
  </bookViews>
  <sheets>
    <sheet name="Лист1" sheetId="1" r:id="rId1"/>
  </sheets>
  <definedNames>
    <definedName name="_xlnm.Print_Titles" localSheetId="0">Лист1!$6:$6</definedName>
    <definedName name="_xlnm.Print_Area" localSheetId="0">Лист1!$A$1:$H$201</definedName>
  </definedNames>
  <calcPr calcId="145621"/>
</workbook>
</file>

<file path=xl/calcChain.xml><?xml version="1.0" encoding="utf-8"?>
<calcChain xmlns="http://schemas.openxmlformats.org/spreadsheetml/2006/main">
  <c r="D186" i="1" l="1"/>
  <c r="D105" i="1" l="1"/>
  <c r="D112" i="1"/>
  <c r="C112" i="1"/>
  <c r="D113" i="1"/>
  <c r="C113" i="1"/>
  <c r="C105" i="1" l="1"/>
  <c r="C106" i="1"/>
  <c r="C107" i="1"/>
  <c r="C199" i="1" l="1"/>
  <c r="D199" i="1"/>
  <c r="C197" i="1"/>
  <c r="D197" i="1"/>
  <c r="C195" i="1"/>
  <c r="D195" i="1"/>
  <c r="C193" i="1"/>
  <c r="D193" i="1"/>
  <c r="C191" i="1"/>
  <c r="D191" i="1"/>
  <c r="C189" i="1"/>
  <c r="D189" i="1"/>
  <c r="D183" i="1"/>
  <c r="C181" i="1"/>
  <c r="D181" i="1"/>
  <c r="C179" i="1"/>
  <c r="C177" i="1"/>
  <c r="D177" i="1"/>
  <c r="C164" i="1"/>
  <c r="D164" i="1"/>
  <c r="C159" i="1"/>
  <c r="C147" i="1"/>
  <c r="D147" i="1"/>
  <c r="C153" i="1"/>
  <c r="D153" i="1"/>
  <c r="D134" i="1"/>
  <c r="D129" i="1"/>
  <c r="C129" i="1"/>
  <c r="C125" i="1"/>
  <c r="C110" i="1"/>
  <c r="D110" i="1"/>
  <c r="C79" i="1"/>
  <c r="C78" i="1" s="1"/>
  <c r="C75" i="1"/>
  <c r="D75" i="1"/>
  <c r="C66" i="1"/>
  <c r="D66" i="1"/>
  <c r="D35" i="1"/>
  <c r="D34" i="1" s="1"/>
  <c r="C35" i="1"/>
  <c r="C34" i="1" s="1"/>
  <c r="C16" i="1"/>
  <c r="D80" i="1" l="1"/>
  <c r="D79" i="1" s="1"/>
  <c r="C139" i="1" l="1"/>
  <c r="D22" i="1" l="1"/>
  <c r="D21" i="1"/>
  <c r="D17" i="1" l="1"/>
  <c r="D16" i="1" s="1"/>
  <c r="C184" i="1" l="1"/>
  <c r="C183" i="1" s="1"/>
  <c r="C185" i="1"/>
  <c r="D185" i="1"/>
  <c r="C176" i="1" l="1"/>
  <c r="D100" i="1"/>
  <c r="D126" i="1" l="1"/>
  <c r="D125" i="1" s="1"/>
  <c r="D33" i="1" l="1"/>
  <c r="C135" i="1" l="1"/>
  <c r="C134" i="1" s="1"/>
  <c r="C138" i="1" l="1"/>
  <c r="D138" i="1"/>
  <c r="D26" i="1" l="1"/>
  <c r="D180" i="1" l="1"/>
  <c r="D179" i="1" s="1"/>
  <c r="D176" i="1" s="1"/>
  <c r="E183" i="1" l="1"/>
  <c r="F183" i="1"/>
  <c r="G183" i="1"/>
  <c r="C122" i="1"/>
  <c r="D123" i="1"/>
  <c r="C86" i="1"/>
  <c r="D86" i="1"/>
  <c r="C82" i="1"/>
  <c r="D82" i="1"/>
  <c r="D81" i="1" s="1"/>
  <c r="C81" i="1" l="1"/>
  <c r="C77" i="1" s="1"/>
  <c r="D122" i="1"/>
  <c r="C94" i="1"/>
  <c r="D94" i="1"/>
  <c r="C90" i="1" l="1"/>
  <c r="C89" i="1" s="1"/>
  <c r="C88" i="1" s="1"/>
  <c r="D90" i="1"/>
  <c r="D89" i="1" s="1"/>
  <c r="D88" i="1" s="1"/>
  <c r="C170" i="1" l="1"/>
  <c r="C169" i="1" s="1"/>
  <c r="C168" i="1" s="1"/>
  <c r="D170" i="1"/>
  <c r="D169" i="1" s="1"/>
  <c r="D168" i="1" s="1"/>
  <c r="E170" i="1"/>
  <c r="F170" i="1"/>
  <c r="G170" i="1"/>
  <c r="E77" i="1" l="1"/>
  <c r="F77" i="1"/>
  <c r="G77" i="1"/>
  <c r="C46" i="1" l="1"/>
  <c r="D46" i="1"/>
  <c r="C20" i="1"/>
  <c r="D20" i="1"/>
  <c r="C9" i="1"/>
  <c r="C8" i="1" s="1"/>
  <c r="D9" i="1"/>
  <c r="D8" i="1" s="1"/>
  <c r="E127" i="1" l="1"/>
  <c r="F127" i="1"/>
  <c r="G127" i="1"/>
  <c r="C137" i="1"/>
  <c r="D137" i="1"/>
  <c r="D150" i="1" l="1"/>
  <c r="D149" i="1" s="1"/>
  <c r="G150" i="1"/>
  <c r="F150" i="1"/>
  <c r="E150" i="1"/>
  <c r="C150" i="1"/>
  <c r="C149" i="1" l="1"/>
  <c r="D15" i="1" l="1"/>
  <c r="D7" i="1" s="1"/>
  <c r="D124" i="1" l="1"/>
  <c r="C124" i="1"/>
  <c r="E179" i="1" l="1"/>
  <c r="F179" i="1"/>
  <c r="G179" i="1"/>
  <c r="C174" i="1"/>
  <c r="D174" i="1"/>
  <c r="D173" i="1" s="1"/>
  <c r="D172" i="1" s="1"/>
  <c r="C173" i="1" l="1"/>
  <c r="C172" i="1" s="1"/>
  <c r="C103" i="1"/>
  <c r="C102" i="1" s="1"/>
  <c r="C101" i="1" s="1"/>
  <c r="D103" i="1"/>
  <c r="D102" i="1" s="1"/>
  <c r="D101" i="1" s="1"/>
  <c r="E35" i="1"/>
  <c r="F35" i="1"/>
  <c r="G35" i="1"/>
  <c r="E20" i="1"/>
  <c r="F20" i="1"/>
  <c r="G20" i="1"/>
  <c r="C15" i="1" l="1"/>
  <c r="C7" i="1" s="1"/>
  <c r="C19" i="1"/>
  <c r="E19" i="1"/>
  <c r="F19" i="1"/>
  <c r="G19" i="1"/>
  <c r="D19" i="1"/>
  <c r="C40" i="1"/>
  <c r="C43" i="1"/>
  <c r="D43" i="1"/>
  <c r="E46" i="1"/>
  <c r="F46" i="1"/>
  <c r="G46" i="1"/>
  <c r="C51" i="1"/>
  <c r="D51" i="1"/>
  <c r="E51" i="1"/>
  <c r="F51" i="1"/>
  <c r="G51" i="1"/>
  <c r="C55" i="1"/>
  <c r="D55" i="1"/>
  <c r="C60" i="1"/>
  <c r="D60" i="1"/>
  <c r="D39" i="1" l="1"/>
  <c r="D18" i="1" s="1"/>
  <c r="C39" i="1"/>
  <c r="C18" i="1" l="1"/>
  <c r="D128" i="1"/>
  <c r="D127" i="1" s="1"/>
  <c r="E129" i="1"/>
  <c r="F129" i="1"/>
  <c r="G129" i="1"/>
  <c r="C128" i="1" l="1"/>
  <c r="C127" i="1" s="1"/>
  <c r="C71" i="1"/>
  <c r="D71" i="1"/>
  <c r="E7" i="1" l="1"/>
  <c r="F7" i="1"/>
  <c r="G7" i="1"/>
  <c r="C99" i="1" l="1"/>
  <c r="D99" i="1"/>
  <c r="D98" i="1" s="1"/>
  <c r="D97" i="1" s="1"/>
  <c r="C98" i="1" l="1"/>
  <c r="C97" i="1" s="1"/>
  <c r="E75" i="1" l="1"/>
  <c r="F75" i="1"/>
  <c r="G75" i="1"/>
  <c r="C64" i="1"/>
  <c r="D64" i="1"/>
  <c r="D50" i="1" s="1"/>
  <c r="C163" i="1" l="1"/>
  <c r="C162" i="1" s="1"/>
  <c r="D163" i="1"/>
  <c r="D162" i="1" s="1"/>
  <c r="D159" i="1"/>
  <c r="C157" i="1"/>
  <c r="C156" i="1" s="1"/>
  <c r="C155" i="1" s="1"/>
  <c r="D157" i="1"/>
  <c r="C152" i="1"/>
  <c r="D152" i="1"/>
  <c r="E121" i="1"/>
  <c r="F121" i="1"/>
  <c r="G121" i="1"/>
  <c r="C121" i="1"/>
  <c r="D121" i="1"/>
  <c r="D117" i="1"/>
  <c r="D116" i="1" s="1"/>
  <c r="C109" i="1"/>
  <c r="D109" i="1"/>
  <c r="D85" i="1"/>
  <c r="D84" i="1" s="1"/>
  <c r="D78" i="1"/>
  <c r="D77" i="1" s="1"/>
  <c r="E79" i="1"/>
  <c r="F79" i="1"/>
  <c r="G79" i="1"/>
  <c r="C73" i="1"/>
  <c r="D73" i="1"/>
  <c r="D70" i="1" s="1"/>
  <c r="D69" i="1" s="1"/>
  <c r="E66" i="1"/>
  <c r="F66" i="1"/>
  <c r="G66" i="1"/>
  <c r="C62" i="1"/>
  <c r="C50" i="1" s="1"/>
  <c r="D156" i="1" l="1"/>
  <c r="D155" i="1" s="1"/>
  <c r="D49" i="1"/>
  <c r="C70" i="1"/>
  <c r="C69" i="1" s="1"/>
  <c r="E16" i="1"/>
  <c r="F16" i="1"/>
  <c r="G16" i="1"/>
  <c r="C49" i="1" l="1"/>
  <c r="C117" i="1"/>
  <c r="C116" i="1" l="1"/>
  <c r="D120" i="1" l="1"/>
  <c r="G101" i="1"/>
  <c r="F101" i="1"/>
  <c r="E101" i="1"/>
  <c r="C120" i="1" l="1"/>
  <c r="C146" i="1"/>
  <c r="C145" i="1" s="1"/>
  <c r="D146" i="1"/>
  <c r="D145" i="1" s="1"/>
  <c r="D201" i="1" s="1"/>
  <c r="C85" i="1"/>
  <c r="C84" i="1" s="1"/>
  <c r="C201" i="1" l="1"/>
</calcChain>
</file>

<file path=xl/sharedStrings.xml><?xml version="1.0" encoding="utf-8"?>
<sst xmlns="http://schemas.openxmlformats.org/spreadsheetml/2006/main" count="285" uniqueCount="247">
  <si>
    <t xml:space="preserve">Пояснения </t>
  </si>
  <si>
    <t>к пояснительной записке</t>
  </si>
  <si>
    <t>Относится или нет к Стратегии Губернатора области (да/нет)</t>
  </si>
  <si>
    <t>Сумма ОЦП, утвержд. в бюджете</t>
  </si>
  <si>
    <t>Сумма ВЦП, утвержд. в бюджете</t>
  </si>
  <si>
    <t>№ ГП и ПП</t>
  </si>
  <si>
    <t>902 Департамент культуры ЯО</t>
  </si>
  <si>
    <t>Увеличение (+) областные средства</t>
  </si>
  <si>
    <t>Уменьшение (-) областные средства</t>
  </si>
  <si>
    <t>в рублях</t>
  </si>
  <si>
    <t>25.0</t>
  </si>
  <si>
    <t xml:space="preserve"> Государственная программа "Развитие сельского хозяйства в Ярославской области"</t>
  </si>
  <si>
    <t>25.1</t>
  </si>
  <si>
    <t>Областная целевая программа "Развитие агропромышленного комплекса Ярославской области"</t>
  </si>
  <si>
    <t>25.7</t>
  </si>
  <si>
    <t>Ведомственная целевая программа департамента ветеринарии Ярославской области</t>
  </si>
  <si>
    <t>951 Департамент ветеринарии</t>
  </si>
  <si>
    <t>11 0</t>
  </si>
  <si>
    <t>Государственная программа "Развитие культуры и туризма в Ярославской области"</t>
  </si>
  <si>
    <t>11 3</t>
  </si>
  <si>
    <t>Областная целевая программа "Развитие туризма и отдыха в Ярославской области"</t>
  </si>
  <si>
    <t>950 Агентство по туризму ЯО</t>
  </si>
  <si>
    <t>Расчёты с поставщиками и подрядчиками</t>
  </si>
  <si>
    <t>14 0</t>
  </si>
  <si>
    <t xml:space="preserve"> Государственная программа "Обеспечение качественными коммунальными услугами населения ЯО"</t>
  </si>
  <si>
    <t>911 Департамент имущественных и земельных отношений</t>
  </si>
  <si>
    <t>36.0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</si>
  <si>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</si>
  <si>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36.2</t>
  </si>
  <si>
    <t>04.0</t>
  </si>
  <si>
    <t>Государственная программа "Доступная среда в Ярославской области"</t>
  </si>
  <si>
    <t>04.1</t>
  </si>
  <si>
    <t>904Департамент информатизации и связи ЯО</t>
  </si>
  <si>
    <t>07.0</t>
  </si>
  <si>
    <t>Государственная программа "Содействие занятости населения Ярославской области"</t>
  </si>
  <si>
    <t>07.1</t>
  </si>
  <si>
    <t>Ведомственная целевая программа "Содействие занятости населения Ярославской области"</t>
  </si>
  <si>
    <t>934 Департамент государственной службы занятости населения ЯО</t>
  </si>
  <si>
    <t>948 Департамент региональной безопасности ЯО</t>
  </si>
  <si>
    <t>10 0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</si>
  <si>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 и безопасности людей на водных объектах"</t>
  </si>
  <si>
    <t>10.4</t>
  </si>
  <si>
    <t>908 Департамент жилищно-коммунального комплекса ЯО</t>
  </si>
  <si>
    <t>904 Департамент информатизации и связи ЯО</t>
  </si>
  <si>
    <t>920 Правительство ЯО</t>
  </si>
  <si>
    <t>Государственная программа "Информационное общество в Ярославской области"</t>
  </si>
  <si>
    <t>23 3</t>
  </si>
  <si>
    <t xml:space="preserve">Ведомственная целевая программа департамента информатизации и связи ЯО </t>
  </si>
  <si>
    <t>23 5</t>
  </si>
  <si>
    <t>30 0</t>
  </si>
  <si>
    <t>Государственная программа "Энергоэффективность и развитие энергетики в Ярославской области"</t>
  </si>
  <si>
    <t xml:space="preserve">30 1 </t>
  </si>
  <si>
    <t>Региональная программа "Энергосбережение и повышение энергоэффективности в Ярославской области"</t>
  </si>
  <si>
    <t>36 1</t>
  </si>
  <si>
    <t xml:space="preserve">Ведомственная целевая программа департамента финансов Ярославской области    </t>
  </si>
  <si>
    <t>906 Департамент финансов ЯО</t>
  </si>
  <si>
    <t>911 Департамент имущественных и земельных отношений ЯО</t>
  </si>
  <si>
    <t>50 0</t>
  </si>
  <si>
    <t>Непрограммные расходы</t>
  </si>
  <si>
    <t>916 Департамент знергетики и регулирования тарифов ЯО</t>
  </si>
  <si>
    <t>919 Управление Судебного департамента в ЯО</t>
  </si>
  <si>
    <t>924 Департамент строительства ЯО</t>
  </si>
  <si>
    <t>Итого</t>
  </si>
  <si>
    <t>901 Департамент здравоохранения ЯО</t>
  </si>
  <si>
    <t>02 0</t>
  </si>
  <si>
    <t>Государственная программа "Развитие образования и молодежная политика в Ярославской области"</t>
  </si>
  <si>
    <t>02 1</t>
  </si>
  <si>
    <t>Ведомственная целевая программа департамента образования Ярославской области</t>
  </si>
  <si>
    <t>903 Департамент образования ЯО</t>
  </si>
  <si>
    <t>952 Агентство по делам молодежи ЯО</t>
  </si>
  <si>
    <t>03 0</t>
  </si>
  <si>
    <t>Государственная программа "Социальная поддержка населения Ярославской области"</t>
  </si>
  <si>
    <t>03 1</t>
  </si>
  <si>
    <t>Ведомственная целевая программа "Социальная поддержка населения Ярославской области"</t>
  </si>
  <si>
    <t>909 Департамент труда и социальной поддержки населения ЯО</t>
  </si>
  <si>
    <t>03.2</t>
  </si>
  <si>
    <t xml:space="preserve"> Региональная программа "Социальная  поддержка пожилых граждан в  Ярославской области"</t>
  </si>
  <si>
    <t>03 3</t>
  </si>
  <si>
    <t>Областная целевая программа "Семья и дети Ярославии"</t>
  </si>
  <si>
    <t>13 0</t>
  </si>
  <si>
    <t>Государственная программа "Развитие физической культуры и спорта в Ярославской области"</t>
  </si>
  <si>
    <t>13 2</t>
  </si>
  <si>
    <t>Областная целевая программа "Развитие материально-технической базы физической культуры и спорта Ярославской области"</t>
  </si>
  <si>
    <t>Областная целевая программа "Развитие информационного общества Ярославской области"</t>
  </si>
  <si>
    <t>924 Департамент  строительства ЯО</t>
  </si>
  <si>
    <t>02.2</t>
  </si>
  <si>
    <t>Областная целевая программа "Обеспечение доступности дошкольного образования в Ярославской области"</t>
  </si>
  <si>
    <t>05 0</t>
  </si>
  <si>
    <t>Государственная программа "Обеспечение доступным и комфортным жильем населения Ярославской области"</t>
  </si>
  <si>
    <t>12 0</t>
  </si>
  <si>
    <t>Государственная программа "Охрана окружающей среды в Ярославской области"</t>
  </si>
  <si>
    <t>14 2</t>
  </si>
  <si>
    <t>РП "Развитие водоснабжения, водоотведения и очистки сточных вод Ярославской области"</t>
  </si>
  <si>
    <t>05 1</t>
  </si>
  <si>
    <t>14 4</t>
  </si>
  <si>
    <t>Ведомственная целевая программа департамента жилищно-коммунального комплекса Ярославской области</t>
  </si>
  <si>
    <t>24 0</t>
  </si>
  <si>
    <t>Государственная программа "Развитие дорожного хозяйства и транспорта в Ярославской области"</t>
  </si>
  <si>
    <t xml:space="preserve">Целевая программа "Доступная среда" </t>
  </si>
  <si>
    <t>23.0</t>
  </si>
  <si>
    <t>Государственная программа "Государственные и муниципальные услуги Ярославской области"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</si>
  <si>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</si>
  <si>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37.0</t>
  </si>
  <si>
    <t>37.1</t>
  </si>
  <si>
    <t>Государственная программа "Развитие системы государственного управления на территории Ярославской области"</t>
  </si>
  <si>
    <t>38.0</t>
  </si>
  <si>
    <t>24 4</t>
  </si>
  <si>
    <t>Областная целевая программа "Развитие транспортной системы Ярославской области"</t>
  </si>
  <si>
    <t>12.1.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</si>
  <si>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</si>
  <si>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36.4</t>
  </si>
  <si>
    <t>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</t>
  </si>
  <si>
    <t>24 1</t>
  </si>
  <si>
    <t>Ведомственная целевая программа "Сохранность региональных автомобильных дорог Ярославской области"</t>
  </si>
  <si>
    <t>38.3</t>
  </si>
  <si>
    <t>Организация оказания бесплатной юридической помощи</t>
  </si>
  <si>
    <t>954 Департамент территориального развития Ярославской области</t>
  </si>
  <si>
    <t>25.6</t>
  </si>
  <si>
    <t>Региональная программа "Предупреждение заноса и распространения африканской чумы свиней и обеспечение эпизоотического благополучия территории Ярославской области"</t>
  </si>
  <si>
    <t>927 Департамент транспорта ЯО</t>
  </si>
  <si>
    <t>951 Департамент ветеринарии ЯО</t>
  </si>
  <si>
    <t>936 Департамент лесного хозяйства ЯО</t>
  </si>
  <si>
    <t>916 Департамент энергетики и регулирования тарифов ЯО</t>
  </si>
  <si>
    <t>905 Департамент агропромышленного комплекса и потребительского рынка ЯО</t>
  </si>
  <si>
    <t>923 Агентство по физической культуре и спорту ЯО</t>
  </si>
  <si>
    <t>934 Департамент государственной службы занятости ЯО</t>
  </si>
  <si>
    <t>938 Департамент охраны окружающей среды и природопользования ЯО</t>
  </si>
  <si>
    <t>941 Департамент промышленности ЯО</t>
  </si>
  <si>
    <t>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</si>
  <si>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Мероприятия, направленные на охрану окружающей среды и природопользования</t>
  </si>
  <si>
    <t>Уменьшение ассигнований в результате экономии, полученной от проведения конкурсных процедур</t>
  </si>
  <si>
    <t>Межбюджетные трансферты</t>
  </si>
  <si>
    <t>Закупка товаров, работ и услуг для государственных (муниципальных) нужд</t>
  </si>
  <si>
    <t>Субсидия на иные цели</t>
  </si>
  <si>
    <t>Прочая закупка товаров, работ и услуг для обеспечения государственных (муниципальных) нужд</t>
  </si>
  <si>
    <t>24 5</t>
  </si>
  <si>
    <t>Ведомственная целевая программа "Транспортное обслуживание населения Ярославской области"</t>
  </si>
  <si>
    <t>Субвенция на государственную поддержку опеки и попечительства</t>
  </si>
  <si>
    <t xml:space="preserve">Стационарные учреждения социального обслуживания для граждан пожилого возраста и инвалидов </t>
  </si>
  <si>
    <t xml:space="preserve"> Прочие учреждения в сфере социальной политики</t>
  </si>
  <si>
    <t xml:space="preserve"> 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</si>
  <si>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Субсидии государственным учреждениям</t>
  </si>
  <si>
    <t>Субсидия на развитие сети плоскостных спортивных сооружений в муниципальных образованиях области</t>
  </si>
  <si>
    <t>Бюджетные инвестиции иным юридическим лицам</t>
  </si>
  <si>
    <t xml:space="preserve">Уменьшение ассигнований в связи с образовавшейся экономией от проведения закупочных процедур </t>
  </si>
  <si>
    <t>Уменьшение субсидии Адвокатской палате ЯО в связи с сокращением обращений от граждан</t>
  </si>
  <si>
    <t>Увеличение ассигнований на оказание почтовых услуг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</si>
  <si>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</si>
  <si>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Субсидия организациям железнодорожного транспорта на возмещение затрат на оказание транспортных услуг населению в пригородном сообщении в связи с государственным регулированием тарифов</t>
  </si>
  <si>
    <t>Субвенции муниципальным образованиям области на освобождение от оплаты стоимости проезда лиц, находящихся под диспансерным наблюдением в связи с туберкулезом и больных туберкулезом</t>
  </si>
  <si>
    <t>Субвенция на организацию образовательного процесса в общеобразовательных организациях</t>
  </si>
  <si>
    <t>Обеспечение мер социальной поддержки реабилитированным лицам и лицам, признанным пострадавшими от политических репрессий</t>
  </si>
  <si>
    <t>Мероприятия по реализации региональной программы "Доступная среда"</t>
  </si>
  <si>
    <t>Государственная поддержка неработающих пенсионеров в учреждениях, подведомственных учредителю, в сфере социальной поддержки населения</t>
  </si>
  <si>
    <t>Компенсация выпадающих доходов ресурсоснабжающих организаций</t>
  </si>
  <si>
    <t>Субвенции муниципальным образованиям области на освобождение от оплаты стоимости проезда детей из многодетных семей, обучающихся в общеобразовательных учреждениях</t>
  </si>
  <si>
    <t>Субсидии на возмещение недополученных доходов  в связи с предоставлением социальных услуг по освобождению от оплаты стоимости проезда в транспорте общего пользования студентам высшего и среднего профессионального образования (льготный проезд студентов на автомобильном транспорте общего пользования)</t>
  </si>
  <si>
    <t>Увеличение уставного капитала ОАО "Аэропорт Туношна"</t>
  </si>
  <si>
    <t xml:space="preserve">Субвенция на содержание специализированных учреждений в сфере социальной защиты населения </t>
  </si>
  <si>
    <t>Уменьшение ассигнований в связи с изменением количества получателей</t>
  </si>
  <si>
    <t>Субсидии Фонду поддержки организаций АПК Ярославской области</t>
  </si>
  <si>
    <t>Уменьшение ассигнований в связи с отсутствием потребности</t>
  </si>
  <si>
    <t xml:space="preserve">Уменьшение ассигнований в связи с корректировкой потребности </t>
  </si>
  <si>
    <t>Мероприятия по реализации региональной программы "Доступная среда" в части оборудования объектов жилищного фонда и дворовых территорий для инвалидов с ограниченными возможностями передвижения</t>
  </si>
  <si>
    <t>Региональная программа дополнительных мероприятий в сфере занятости населения, направленных на снижение на рынке труда ЯО, на 2015 год</t>
  </si>
  <si>
    <t>07.4</t>
  </si>
  <si>
    <t xml:space="preserve">Уменьшение ассигнований в связи с изменением региональных стандартов, корректировкой потребности </t>
  </si>
  <si>
    <r>
      <t>Уменьшение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ассигнований в связи с изменением количества получателей</t>
    </r>
    <r>
      <rPr>
        <b/>
        <sz val="10"/>
        <rFont val="Times New Roman"/>
        <family val="1"/>
        <charset val="204"/>
      </rPr>
      <t xml:space="preserve">                                                                               </t>
    </r>
    <r>
      <rPr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</si>
  <si>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Уменьшение ассигнований в связи с изменением количества получателей                                                                    </t>
  </si>
  <si>
    <t>Уменьшение ассигнований  в связи с экономией по итогам конкурсных процедур</t>
  </si>
  <si>
    <t>Уменьшение ассигнований в связи с экономией по итогам проведения конкурсных процедур</t>
  </si>
  <si>
    <t xml:space="preserve">Субвенция муниципальным образованиям на компенсацию части расходов на приобретение путевок в организации отдыха детей и их оздоровления </t>
  </si>
  <si>
    <r>
      <rPr>
        <sz val="10"/>
        <rFont val="Times New Roman"/>
        <family val="1"/>
        <charset val="204"/>
      </rPr>
      <t>Уменьшение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ассигнований в связи с экономией по итогам проведения конкурсных процедур</t>
    </r>
  </si>
  <si>
    <t>Увеличение ассигнований с целью возмещения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</si>
  <si>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Уменьшение ассигнований с связи с экономией, полученной в результате проведения конкурсных процедур</t>
  </si>
  <si>
    <t>Уменьшение ассигнований в связи с уточнением планируемого количества безнадзорных животных</t>
  </si>
  <si>
    <t>Уменьшение ассигнований по межотраслевым мероприятиям региональной программы в связи с экономией бюджетных средств при проведении конкурсных процедур</t>
  </si>
  <si>
    <t xml:space="preserve">Уменьшение ассигнований в связи с экономией от проведения закупочных процедур </t>
  </si>
  <si>
    <t>Уменьшение ассигнований в связи с привлечением бюджетных кредитов из федерального бюджета и снижением процентных ставок по привлеченным кредитам кредитных организаций</t>
  </si>
  <si>
    <t>Уменьшение ассигнований в связи с уточнением плана графика по закупкам</t>
  </si>
  <si>
    <t>Уменьшение ассигнований на проведение работ по гидроизоляции подвала здания</t>
  </si>
  <si>
    <t>Увеличение ассигнований на выплату компенсации за октябрь-ноябрь 2015 года</t>
  </si>
  <si>
    <t xml:space="preserve">Информация по внесению изменений в Закон Ярославской области "Об областном бюджете на 2015 год и на плановый период 2016 и 2017 годов" </t>
  </si>
  <si>
    <t>Наименование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</si>
  <si>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</si>
  <si>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14 1</t>
  </si>
  <si>
    <t>Областная целевая программа "Комплексная программа модернизации и реформирования жилищно-коммунального хозяйства ЯО"</t>
  </si>
  <si>
    <t>Увеличение уставного капитала ОАО "ЯГК" в сумме 295 млн.руб., ОАО "Яркоммунсервис" в сумме 25 млн.руб.</t>
  </si>
  <si>
    <t>14 3</t>
  </si>
  <si>
    <t>Региональная программа капитального ремонта общего имущества в многоквартирных домах Ярославской области на 2014-2043 годы</t>
  </si>
  <si>
    <t>Субсидия на финансирование оказания услуг и (или) выполнения работ по капитальному ремонту общего имущества в многоквартирных домах на территории Ярославской области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</si>
  <si>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</si>
  <si>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Субвенция на предоставление гражданам субсидий на оплату жилого помещения и коммунальных услуг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</si>
  <si>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</si>
  <si>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Уменьшение ассигнований с целью увеличения расходов  ОЦП "Комплексная программа модернизации и реформирования жилищно-коммунального хозяйства Ярославской области"</t>
  </si>
  <si>
    <t>Увеличение ассигнований в связи с уточнением потребности 2015 года</t>
  </si>
  <si>
    <t>Увеличение ассигнований в связи с фактической потребностью муниципальных образований области</t>
  </si>
  <si>
    <t>Уменьшение ассигнований по субсидии муниципальным образованиям на реализацию мероприятий региональной программы в связи с экономией при проведении конкурсных процедур</t>
  </si>
  <si>
    <t>Уменьшение ассигнований в связи с экономией от проведения закупочных процедур</t>
  </si>
  <si>
    <t>Уменьшение ассигнований в связи с отсутствием потребности.</t>
  </si>
  <si>
    <t>Уменьшение ассигнований в связи с уточнением расходов по смете</t>
  </si>
  <si>
    <t>Уменьшение ассигнований в связи с отсутствием потребности  в проведении отдельных мероприятий программы</t>
  </si>
  <si>
    <t xml:space="preserve">Уменьшение ассигнований в связи с изменением количества получателей компенсации </t>
  </si>
  <si>
    <t xml:space="preserve">Уменьшение ассигнваний в связи с экономией по итогам проведения конкурсных процедур, оптимизация расходов                                                           </t>
  </si>
  <si>
    <r>
      <t>Уменьшение ассигнований в связи с экономией по итогам проведения конкурсных процедур, оптимизация расходов</t>
    </r>
    <r>
      <rPr>
        <b/>
        <sz val="10"/>
        <rFont val="Times New Roman"/>
        <family val="1"/>
        <charset val="204"/>
      </rPr>
      <t xml:space="preserve">                   </t>
    </r>
  </si>
  <si>
    <t xml:space="preserve">Уменьшение ассигнований в связи с экономией по итогам конкурсных процедур, оптимизация расходов                                                                                                      </t>
  </si>
  <si>
    <t xml:space="preserve">Уменьшение ассигнований  в связи с экономией от проведения закупочных процедур </t>
  </si>
  <si>
    <t>Приложение 3</t>
  </si>
  <si>
    <t>Увеличение ассигнований на выплату аванса за декабрь 2015 года</t>
  </si>
  <si>
    <t xml:space="preserve">Увеличение ассигнований на выплату аванса за декабрь 2015 года </t>
  </si>
  <si>
    <t>Субвенция на организацию образовательного процесса в дошкольных образовательных орагнизациях</t>
  </si>
  <si>
    <t>Увеличение ассигнований на выплату единовременного пособия при устройстве детей в семью за ноябрь-декабрь 2015 года</t>
  </si>
  <si>
    <t>Увеличение на выплату вознаграждения, причитающегося приемным родителям за декабрь 2015 года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</si>
  <si>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</si>
  <si>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компенсацию расходов за присмотр и уход за детьми, осваивающими образовательные программы дошкольного образования</t>
  </si>
  <si>
    <t xml:space="preserve">Уменьшение ассигнований по мероприятиям на строительство детских садов в г. Ярославле с учетом корректировки потребности                                                                              </t>
  </si>
  <si>
    <r>
      <rPr>
        <sz val="10"/>
        <rFont val="Times New Roman"/>
        <family val="1"/>
        <charset val="204"/>
      </rPr>
      <t xml:space="preserve">Уменьшение ассгнований в связи изменением количества получателей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Times New Roman"/>
        <family val="1"/>
        <charset val="204"/>
      </rPr>
      <t/>
    </r>
  </si>
  <si>
    <t>Уменьшение ассигнований в связи с сокращением количества обращений за предоставлением компенсации расходов на установку квартирного телефона</t>
  </si>
  <si>
    <t>Мероприятия по реализации ведомственной целевой программы "Социальная поддержка населения Ярославской области"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</si>
  <si>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специализированных учреждений органов социальной защиты населения для несовершеннолетних, нуждающихся в социальной реабилитации</t>
  </si>
  <si>
    <t>Субвенция на денежные выплаты</t>
  </si>
  <si>
    <t>Субвенция на социальную поддержку отдельных категорий граждан в части ежемесячного пособия на ребенка</t>
  </si>
  <si>
    <t xml:space="preserve">Уменьшение ассигнований в связи с изменением  страховой части пенсии </t>
  </si>
  <si>
    <t>Реализация мероприятий региональной программы "Социальная поддержка пожилых граждан в Ярославской области"</t>
  </si>
  <si>
    <t>Региональная программа "Стимулирование развития жилищного строительства на территории Ярославской области"</t>
  </si>
  <si>
    <t xml:space="preserve">Уменьшение ассигнований программы в связи с уточнением расходов  и экономией от проведения закупочных процедур 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</si>
  <si>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</si>
  <si>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Обеспечение деятельности подведомственных учреждений в сфере пожарной безопасности</t>
  </si>
  <si>
    <t>Субсидия на госзадание</t>
  </si>
  <si>
    <t>Субсидия на улучшение условий проживания отдельных категорий граждан, нуждающихся в специальной социальной защите</t>
  </si>
  <si>
    <t>Уменьшение ассигнований в связи с экономией по итогам конкурсных процедур</t>
  </si>
  <si>
    <t xml:space="preserve">Уменьшение ассигнований в связи со сложившейся экономией в результате конкурсных процедур в муниципальных образованиях области                                 </t>
  </si>
  <si>
    <t>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</si>
  <si>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 xml:space="preserve">Уменьшение ассигнований программы в связи с уточнением расходов и экономией от проведения закупочных процедур </t>
  </si>
  <si>
    <t xml:space="preserve">Уменьшение ассигнований в связи с уточнением расходов и экономией от проведения закупочных процедур </t>
  </si>
  <si>
    <t>Строительство, модернизация, ремонт и содержание автомобильных дорог</t>
  </si>
  <si>
    <t>Увеличение бюджетных ассигнований дорожного фонда за счет неиспользованных остатков 2014 года</t>
  </si>
  <si>
    <t xml:space="preserve">Увеличение ассигнований по субсидии  ГБУ ЯО "Яроблтранском" в связи с необходимостью выполнения учреждением дополнительных работ по обслуживанию транспортных карт
</t>
  </si>
  <si>
    <t>Увеличение ассигнований в связи с пересмотром департаментом энергетики и регулирования тарифов ЯО экспертного заключения по уровню себестоимости пассажирских перевозок железнодорожным транспортом в пригородном сообщении во исполнение решения федеральной службы тарифов от 15 июля 2015 года № 1430-д</t>
  </si>
  <si>
    <t>Уменьшение ассигнований в связи с фактической потребностью муниципальных образований области</t>
  </si>
  <si>
    <t>Увеличение ассигнований в связи с фактической потребностью по представленным перевозчиками отчетам</t>
  </si>
  <si>
    <t>Субвенция на организацию и проведение мероприятий по отлову, временной изоляции и умерщвлению безнадзорных животных и утилизации их трупов</t>
  </si>
  <si>
    <t xml:space="preserve">Уменьшение ассигнований программы в связи с экономией от проведения закупочных процедур </t>
  </si>
  <si>
    <t>Обеспечение реализации указов Президента РФ от 7 мая 2012 года и распоряжений Президента РФ в Ярославской области</t>
  </si>
  <si>
    <t>Уменьшение ассигнований на другие программы</t>
  </si>
  <si>
    <t>Уменьшение ассигнований программы в связи с экономией, образовавшейся от приобретения здания МФЦ во Фрунзенском районе г.Ярославля</t>
  </si>
  <si>
    <t>Уменьшение ассигнований программы в части софинансирования к федеральной субсидии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</si>
</sst>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"/>
    <numFmt numFmtId="165" formatCode="#,##0.0"/>
    <numFmt numFmtId="166" formatCode="#,##0.0_ ;[Red]\-#,##0.0\ "/>
  </numFmts>
  <fonts count="35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3" fillId="0" borderId="0" applyFont="0" applyFill="0" applyBorder="0" applyAlignment="0" applyProtection="0"/>
    <xf numFmtId="0" fontId="1" fillId="0" borderId="0"/>
    <xf numFmtId="0" fontId="1" fillId="0" borderId="0"/>
  </cellStyleXfs>
  <cellXfs count="186">
    <xf numFmtId="0" fontId="0" fillId="0" borderId="0" xfId="0"/>
    <xf numFmtId="0" fontId="5" fillId="0" borderId="1" xfId="0" applyFont="1" applyFill="1" applyBorder="1" applyAlignment="1">
      <alignment horizontal="left" vertical="top" wrapText="1"/>
    </xf>
    <xf numFmtId="0" fontId="19" fillId="2" borderId="1" xfId="2" applyNumberFormat="1" applyFont="1" applyFill="1" applyBorder="1" applyAlignment="1" applyProtection="1">
      <alignment horizontal="left" vertical="top" wrapText="1"/>
      <protection hidden="1"/>
    </xf>
    <xf numFmtId="3" fontId="29" fillId="2" borderId="1" xfId="0" applyNumberFormat="1" applyFont="1" applyFill="1" applyBorder="1" applyAlignment="1">
      <alignment horizontal="right"/>
    </xf>
    <xf numFmtId="164" fontId="8" fillId="2" borderId="1" xfId="0" applyNumberFormat="1" applyFont="1" applyFill="1" applyBorder="1" applyAlignment="1" applyProtection="1">
      <alignment vertical="top" wrapText="1"/>
      <protection hidden="1"/>
    </xf>
    <xf numFmtId="0" fontId="19" fillId="2" borderId="1" xfId="1" applyNumberFormat="1" applyFont="1" applyFill="1" applyBorder="1" applyAlignment="1" applyProtection="1">
      <alignment horizontal="left" vertical="top" wrapText="1"/>
      <protection hidden="1"/>
    </xf>
    <xf numFmtId="3" fontId="17" fillId="2" borderId="1" xfId="0" applyNumberFormat="1" applyFont="1" applyFill="1" applyBorder="1" applyAlignment="1">
      <alignment horizontal="right"/>
    </xf>
    <xf numFmtId="0" fontId="6" fillId="2" borderId="1" xfId="0" applyFont="1" applyFill="1" applyBorder="1"/>
    <xf numFmtId="0" fontId="5" fillId="2" borderId="1" xfId="2" applyNumberFormat="1" applyFont="1" applyFill="1" applyBorder="1" applyAlignment="1" applyProtection="1">
      <alignment horizontal="left" vertical="top" wrapText="1"/>
    </xf>
    <xf numFmtId="0" fontId="0" fillId="2" borderId="1" xfId="0" applyFont="1" applyFill="1" applyBorder="1"/>
    <xf numFmtId="49" fontId="5" fillId="2" borderId="1" xfId="4" applyNumberFormat="1" applyFont="1" applyFill="1" applyBorder="1" applyAlignment="1">
      <alignment wrapText="1"/>
    </xf>
    <xf numFmtId="0" fontId="2" fillId="2" borderId="0" xfId="0" applyFont="1" applyFill="1"/>
    <xf numFmtId="0" fontId="2" fillId="2" borderId="0" xfId="0" applyFont="1" applyFill="1" applyAlignment="1">
      <alignment horizontal="left" vertical="top"/>
    </xf>
    <xf numFmtId="0" fontId="0" fillId="2" borderId="0" xfId="0" applyFont="1" applyFill="1"/>
    <xf numFmtId="0" fontId="0" fillId="2" borderId="0" xfId="0" applyFont="1" applyFill="1" applyAlignment="1">
      <alignment horizontal="right"/>
    </xf>
    <xf numFmtId="0" fontId="0" fillId="2" borderId="0" xfId="0" applyFont="1" applyFill="1" applyBorder="1"/>
    <xf numFmtId="0" fontId="0" fillId="2" borderId="0" xfId="0" applyFill="1" applyAlignment="1">
      <alignment horizontal="right" wrapText="1"/>
    </xf>
    <xf numFmtId="0" fontId="3" fillId="2" borderId="0" xfId="0" applyFont="1" applyFill="1"/>
    <xf numFmtId="0" fontId="0" fillId="2" borderId="0" xfId="0" applyFont="1" applyFill="1" applyAlignment="1">
      <alignment horizontal="right" vertical="top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11" fillId="2" borderId="1" xfId="3" applyNumberFormat="1" applyFont="1" applyFill="1" applyBorder="1" applyAlignment="1" applyProtection="1">
      <alignment horizontal="center" wrapText="1"/>
      <protection hidden="1"/>
    </xf>
    <xf numFmtId="3" fontId="15" fillId="2" borderId="1" xfId="0" applyNumberFormat="1" applyFont="1" applyFill="1" applyBorder="1" applyAlignment="1">
      <alignment horizontal="right"/>
    </xf>
    <xf numFmtId="0" fontId="7" fillId="2" borderId="1" xfId="0" applyFont="1" applyFill="1" applyBorder="1"/>
    <xf numFmtId="0" fontId="10" fillId="2" borderId="1" xfId="3" applyNumberFormat="1" applyFont="1" applyFill="1" applyBorder="1" applyAlignment="1" applyProtection="1">
      <alignment horizontal="center" wrapText="1"/>
      <protection hidden="1"/>
    </xf>
    <xf numFmtId="0" fontId="20" fillId="2" borderId="1" xfId="2" applyNumberFormat="1" applyFont="1" applyFill="1" applyBorder="1" applyAlignment="1" applyProtection="1">
      <alignment horizontal="left" vertical="top" wrapText="1"/>
      <protection hidden="1"/>
    </xf>
    <xf numFmtId="3" fontId="28" fillId="2" borderId="1" xfId="0" applyNumberFormat="1" applyFont="1" applyFill="1" applyBorder="1" applyAlignment="1">
      <alignment horizontal="right"/>
    </xf>
    <xf numFmtId="164" fontId="10" fillId="2" borderId="1" xfId="0" applyNumberFormat="1" applyFont="1" applyFill="1" applyBorder="1"/>
    <xf numFmtId="49" fontId="23" fillId="2" borderId="1" xfId="3" applyNumberFormat="1" applyFont="1" applyFill="1" applyBorder="1" applyAlignment="1" applyProtection="1">
      <alignment horizontal="center" vertical="top" wrapText="1"/>
      <protection hidden="1"/>
    </xf>
    <xf numFmtId="0" fontId="18" fillId="2" borderId="1" xfId="2" applyNumberFormat="1" applyFont="1" applyFill="1" applyBorder="1" applyAlignment="1" applyProtection="1">
      <alignment horizontal="left" vertical="top" wrapText="1"/>
      <protection hidden="1"/>
    </xf>
    <xf numFmtId="164" fontId="25" fillId="2" borderId="1" xfId="0" applyNumberFormat="1" applyFont="1" applyFill="1" applyBorder="1"/>
    <xf numFmtId="0" fontId="5" fillId="2" borderId="1" xfId="2" applyNumberFormat="1" applyFont="1" applyFill="1" applyBorder="1" applyAlignment="1" applyProtection="1">
      <alignment horizontal="left" vertical="center" wrapText="1"/>
      <protection hidden="1"/>
    </xf>
    <xf numFmtId="0" fontId="5" fillId="2" borderId="1" xfId="2" applyFont="1" applyFill="1" applyBorder="1" applyAlignment="1">
      <alignment horizontal="left" vertical="top" wrapText="1"/>
    </xf>
    <xf numFmtId="0" fontId="20" fillId="2" borderId="1" xfId="2" applyNumberFormat="1" applyFont="1" applyFill="1" applyBorder="1" applyAlignment="1" applyProtection="1">
      <alignment horizontal="left" vertical="top" wrapText="1"/>
    </xf>
    <xf numFmtId="3" fontId="17" fillId="2" borderId="1" xfId="0" applyNumberFormat="1" applyFont="1" applyFill="1" applyBorder="1" applyAlignment="1" applyProtection="1">
      <alignment horizontal="right" wrapText="1"/>
      <protection hidden="1"/>
    </xf>
    <xf numFmtId="3" fontId="30" fillId="2" borderId="1" xfId="0" applyNumberFormat="1" applyFont="1" applyFill="1" applyBorder="1" applyAlignment="1" applyProtection="1">
      <alignment horizontal="right" wrapText="1"/>
      <protection hidden="1"/>
    </xf>
    <xf numFmtId="164" fontId="5" fillId="2" borderId="1" xfId="0" applyNumberFormat="1" applyFont="1" applyFill="1" applyBorder="1"/>
    <xf numFmtId="0" fontId="5" fillId="2" borderId="1" xfId="2" applyNumberFormat="1" applyFont="1" applyFill="1" applyBorder="1" applyAlignment="1" applyProtection="1">
      <alignment horizontal="left" vertical="top" wrapText="1"/>
      <protection hidden="1"/>
    </xf>
    <xf numFmtId="3" fontId="29" fillId="2" borderId="1" xfId="0" applyNumberFormat="1" applyFont="1" applyFill="1" applyBorder="1" applyAlignment="1" applyProtection="1">
      <alignment horizontal="right" wrapText="1"/>
      <protection hidden="1"/>
    </xf>
    <xf numFmtId="0" fontId="5" fillId="2" borderId="1" xfId="2" applyNumberFormat="1" applyFont="1" applyFill="1" applyBorder="1" applyAlignment="1" applyProtection="1">
      <alignment vertical="top" wrapText="1"/>
      <protection hidden="1"/>
    </xf>
    <xf numFmtId="16" fontId="11" fillId="2" borderId="1" xfId="3" applyNumberFormat="1" applyFont="1" applyFill="1" applyBorder="1" applyAlignment="1" applyProtection="1">
      <alignment horizontal="center" wrapText="1"/>
      <protection hidden="1"/>
    </xf>
    <xf numFmtId="0" fontId="21" fillId="2" borderId="1" xfId="2" applyNumberFormat="1" applyFont="1" applyFill="1" applyBorder="1" applyAlignment="1" applyProtection="1">
      <alignment horizontal="left" vertical="top" wrapText="1"/>
      <protection hidden="1"/>
    </xf>
    <xf numFmtId="3" fontId="8" fillId="2" borderId="1" xfId="2" applyNumberFormat="1" applyFont="1" applyFill="1" applyBorder="1" applyAlignment="1" applyProtection="1">
      <alignment horizontal="left" vertical="top" wrapText="1"/>
      <protection hidden="1"/>
    </xf>
    <xf numFmtId="16" fontId="10" fillId="2" borderId="1" xfId="3" applyNumberFormat="1" applyFont="1" applyFill="1" applyBorder="1" applyAlignment="1" applyProtection="1">
      <alignment horizontal="center" wrapText="1"/>
      <protection hidden="1"/>
    </xf>
    <xf numFmtId="0" fontId="19" fillId="2" borderId="1" xfId="2" applyNumberFormat="1" applyFont="1" applyFill="1" applyBorder="1" applyAlignment="1" applyProtection="1">
      <alignment horizontal="left" vertical="top"/>
    </xf>
    <xf numFmtId="49" fontId="25" fillId="2" borderId="1" xfId="3" applyNumberFormat="1" applyFont="1" applyFill="1" applyBorder="1" applyAlignment="1" applyProtection="1">
      <alignment horizontal="center" vertical="top" wrapText="1"/>
      <protection hidden="1"/>
    </xf>
    <xf numFmtId="3" fontId="28" fillId="2" borderId="1" xfId="0" applyNumberFormat="1" applyFont="1" applyFill="1" applyBorder="1" applyAlignment="1" applyProtection="1">
      <alignment horizontal="right" wrapText="1"/>
      <protection hidden="1"/>
    </xf>
    <xf numFmtId="164" fontId="27" fillId="2" borderId="1" xfId="0" applyNumberFormat="1" applyFont="1" applyFill="1" applyBorder="1" applyAlignment="1" applyProtection="1">
      <alignment vertical="top" wrapText="1"/>
      <protection hidden="1"/>
    </xf>
    <xf numFmtId="0" fontId="10" fillId="2" borderId="1" xfId="2" applyNumberFormat="1" applyFont="1" applyFill="1" applyBorder="1" applyAlignment="1" applyProtection="1">
      <alignment horizontal="left" vertical="top" wrapText="1"/>
      <protection hidden="1"/>
    </xf>
    <xf numFmtId="166" fontId="27" fillId="2" borderId="1" xfId="0" applyNumberFormat="1" applyFont="1" applyFill="1" applyBorder="1" applyAlignment="1" applyProtection="1">
      <alignment vertical="top" wrapText="1"/>
      <protection hidden="1"/>
    </xf>
    <xf numFmtId="0" fontId="5" fillId="2" borderId="1" xfId="2" applyNumberFormat="1" applyFont="1" applyFill="1" applyBorder="1" applyAlignment="1" applyProtection="1">
      <alignment vertical="top" wrapText="1"/>
    </xf>
    <xf numFmtId="3" fontId="17" fillId="2" borderId="1" xfId="5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left"/>
    </xf>
    <xf numFmtId="3" fontId="31" fillId="2" borderId="1" xfId="0" applyNumberFormat="1" applyFont="1" applyFill="1" applyBorder="1" applyAlignment="1">
      <alignment horizontal="right"/>
    </xf>
    <xf numFmtId="0" fontId="21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1" xfId="0" applyFont="1" applyFill="1" applyBorder="1" applyAlignment="1">
      <alignment horizontal="left" vertical="top"/>
    </xf>
    <xf numFmtId="0" fontId="20" fillId="2" borderId="1" xfId="1" applyNumberFormat="1" applyFont="1" applyFill="1" applyBorder="1" applyAlignment="1" applyProtection="1">
      <alignment horizontal="left" vertical="top" wrapText="1"/>
      <protection hidden="1"/>
    </xf>
    <xf numFmtId="3" fontId="20" fillId="2" borderId="1" xfId="0" applyNumberFormat="1" applyFont="1" applyFill="1" applyBorder="1" applyAlignment="1">
      <alignment horizontal="right"/>
    </xf>
    <xf numFmtId="0" fontId="18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0" applyFont="1" applyFill="1" applyBorder="1" applyAlignment="1" applyProtection="1">
      <alignment horizontal="left" vertical="top" wrapText="1"/>
      <protection hidden="1"/>
    </xf>
    <xf numFmtId="0" fontId="5" fillId="2" borderId="1" xfId="0" applyFont="1" applyFill="1" applyBorder="1" applyAlignment="1">
      <alignment horizontal="left" vertical="top" wrapText="1"/>
    </xf>
    <xf numFmtId="3" fontId="32" fillId="2" borderId="1" xfId="0" applyNumberFormat="1" applyFont="1" applyFill="1" applyBorder="1" applyAlignment="1">
      <alignment horizontal="right"/>
    </xf>
    <xf numFmtId="0" fontId="34" fillId="2" borderId="1" xfId="0" applyFont="1" applyFill="1" applyBorder="1"/>
    <xf numFmtId="0" fontId="5" fillId="2" borderId="1" xfId="2" applyNumberFormat="1" applyFont="1" applyFill="1" applyBorder="1" applyAlignment="1" applyProtection="1">
      <alignment horizontal="left" wrapText="1"/>
    </xf>
    <xf numFmtId="3" fontId="32" fillId="2" borderId="1" xfId="0" applyNumberFormat="1" applyFont="1" applyFill="1" applyBorder="1" applyAlignment="1">
      <alignment horizontal="right" wrapText="1"/>
    </xf>
    <xf numFmtId="0" fontId="34" fillId="2" borderId="1" xfId="0" applyFont="1" applyFill="1" applyBorder="1" applyAlignment="1">
      <alignment wrapText="1"/>
    </xf>
    <xf numFmtId="0" fontId="5" fillId="2" borderId="1" xfId="4" applyNumberFormat="1" applyFont="1" applyFill="1" applyBorder="1" applyAlignment="1" applyProtection="1">
      <alignment horizontal="left" vertical="center" wrapText="1"/>
      <protection hidden="1"/>
    </xf>
    <xf numFmtId="0" fontId="33" fillId="2" borderId="1" xfId="1" applyNumberFormat="1" applyFont="1" applyFill="1" applyBorder="1" applyAlignment="1" applyProtection="1">
      <alignment horizontal="left" vertical="top" wrapText="1"/>
      <protection hidden="1"/>
    </xf>
    <xf numFmtId="3" fontId="17" fillId="2" borderId="1" xfId="0" applyNumberFormat="1" applyFont="1" applyFill="1" applyBorder="1" applyAlignment="1" applyProtection="1">
      <alignment horizontal="center"/>
      <protection hidden="1"/>
    </xf>
    <xf numFmtId="0" fontId="19" fillId="2" borderId="1" xfId="0" applyFont="1" applyFill="1" applyBorder="1" applyAlignment="1" applyProtection="1">
      <alignment horizontal="left" vertical="top" wrapText="1"/>
      <protection hidden="1"/>
    </xf>
    <xf numFmtId="49" fontId="10" fillId="2" borderId="1" xfId="3" applyNumberFormat="1" applyFont="1" applyFill="1" applyBorder="1" applyAlignment="1" applyProtection="1">
      <alignment horizontal="center" wrapText="1"/>
      <protection hidden="1"/>
    </xf>
    <xf numFmtId="3" fontId="17" fillId="2" borderId="1" xfId="0" applyNumberFormat="1" applyFont="1" applyFill="1" applyBorder="1" applyAlignment="1">
      <alignment horizontal="center"/>
    </xf>
    <xf numFmtId="166" fontId="24" fillId="2" borderId="1" xfId="0" applyNumberFormat="1" applyFont="1" applyFill="1" applyBorder="1"/>
    <xf numFmtId="164" fontId="26" fillId="2" borderId="1" xfId="0" applyNumberFormat="1" applyFont="1" applyFill="1" applyBorder="1"/>
    <xf numFmtId="0" fontId="20" fillId="2" borderId="1" xfId="1" applyNumberFormat="1" applyFont="1" applyFill="1" applyBorder="1" applyAlignment="1" applyProtection="1">
      <alignment horizontal="left" vertical="top" wrapText="1"/>
    </xf>
    <xf numFmtId="0" fontId="18" fillId="2" borderId="1" xfId="0" applyNumberFormat="1" applyFont="1" applyFill="1" applyBorder="1" applyAlignment="1" applyProtection="1">
      <alignment horizontal="left" vertical="top" wrapText="1"/>
      <protection hidden="1"/>
    </xf>
    <xf numFmtId="0" fontId="19" fillId="2" borderId="1" xfId="0" applyNumberFormat="1" applyFont="1" applyFill="1" applyBorder="1" applyAlignment="1" applyProtection="1">
      <alignment horizontal="left" vertical="top" wrapText="1"/>
      <protection hidden="1"/>
    </xf>
    <xf numFmtId="0" fontId="5" fillId="2" borderId="1" xfId="0" applyFont="1" applyFill="1" applyBorder="1" applyAlignment="1" applyProtection="1">
      <alignment horizontal="left" vertical="top" wrapText="1"/>
    </xf>
    <xf numFmtId="0" fontId="18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wrapText="1"/>
    </xf>
    <xf numFmtId="3" fontId="18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left" vertical="top"/>
    </xf>
    <xf numFmtId="0" fontId="19" fillId="2" borderId="1" xfId="0" applyFont="1" applyFill="1" applyBorder="1" applyAlignment="1">
      <alignment horizontal="left" vertical="center" wrapText="1"/>
    </xf>
    <xf numFmtId="0" fontId="21" fillId="2" borderId="1" xfId="6" applyNumberFormat="1" applyFont="1" applyFill="1" applyBorder="1" applyAlignment="1" applyProtection="1">
      <alignment horizontal="left" vertical="top" wrapText="1"/>
      <protection hidden="1"/>
    </xf>
    <xf numFmtId="0" fontId="20" fillId="2" borderId="1" xfId="4" applyNumberFormat="1" applyFont="1" applyFill="1" applyBorder="1" applyAlignment="1" applyProtection="1">
      <alignment horizontal="left" vertical="top" wrapText="1"/>
      <protection hidden="1"/>
    </xf>
    <xf numFmtId="3" fontId="12" fillId="2" borderId="1" xfId="0" applyNumberFormat="1" applyFont="1" applyFill="1" applyBorder="1"/>
    <xf numFmtId="0" fontId="18" fillId="2" borderId="1" xfId="0" applyFont="1" applyFill="1" applyBorder="1" applyAlignment="1" applyProtection="1">
      <alignment horizontal="left" vertical="top" wrapText="1"/>
      <protection hidden="1"/>
    </xf>
    <xf numFmtId="0" fontId="19" fillId="2" borderId="1" xfId="1" applyNumberFormat="1" applyFont="1" applyFill="1" applyBorder="1" applyAlignment="1" applyProtection="1">
      <alignment horizontal="left" vertical="top" wrapText="1"/>
    </xf>
    <xf numFmtId="0" fontId="5" fillId="2" borderId="1" xfId="0" applyFont="1" applyFill="1" applyBorder="1"/>
    <xf numFmtId="0" fontId="16" fillId="2" borderId="1" xfId="3" applyNumberFormat="1" applyFont="1" applyFill="1" applyBorder="1" applyAlignment="1" applyProtection="1">
      <alignment horizontal="center" wrapText="1"/>
      <protection hidden="1"/>
    </xf>
    <xf numFmtId="0" fontId="18" fillId="2" borderId="1" xfId="1" applyNumberFormat="1" applyFont="1" applyFill="1" applyBorder="1" applyAlignment="1" applyProtection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49" fontId="11" fillId="2" borderId="1" xfId="3" applyNumberFormat="1" applyFont="1" applyFill="1" applyBorder="1" applyAlignment="1" applyProtection="1">
      <alignment horizontal="center" vertical="top" wrapText="1"/>
      <protection hidden="1"/>
    </xf>
    <xf numFmtId="0" fontId="10" fillId="2" borderId="1" xfId="3" applyNumberFormat="1" applyFont="1" applyFill="1" applyBorder="1" applyAlignment="1" applyProtection="1">
      <alignment horizontal="center" vertical="center" wrapText="1"/>
      <protection hidden="1"/>
    </xf>
    <xf numFmtId="0" fontId="18" fillId="2" borderId="1" xfId="4" applyNumberFormat="1" applyFont="1" applyFill="1" applyBorder="1" applyAlignment="1" applyProtection="1">
      <alignment horizontal="left" vertical="top" wrapText="1"/>
      <protection hidden="1"/>
    </xf>
    <xf numFmtId="3" fontId="17" fillId="2" borderId="1" xfId="5" applyNumberFormat="1" applyFont="1" applyFill="1" applyBorder="1" applyAlignment="1" applyProtection="1">
      <alignment horizontal="right" wrapText="1"/>
      <protection hidden="1"/>
    </xf>
    <xf numFmtId="0" fontId="5" fillId="2" borderId="1" xfId="0" applyFont="1" applyFill="1" applyBorder="1" applyAlignment="1">
      <alignment vertical="top" wrapText="1"/>
    </xf>
    <xf numFmtId="0" fontId="19" fillId="2" borderId="1" xfId="4" applyNumberFormat="1" applyFont="1" applyFill="1" applyBorder="1" applyAlignment="1" applyProtection="1">
      <alignment horizontal="left" vertical="top" wrapText="1"/>
      <protection hidden="1"/>
    </xf>
    <xf numFmtId="0" fontId="10" fillId="2" borderId="1" xfId="2" applyNumberFormat="1" applyFont="1" applyFill="1" applyBorder="1" applyAlignment="1" applyProtection="1">
      <alignment vertical="top"/>
    </xf>
    <xf numFmtId="0" fontId="10" fillId="2" borderId="1" xfId="2" applyNumberFormat="1" applyFont="1" applyFill="1" applyBorder="1" applyAlignment="1" applyProtection="1">
      <alignment vertical="top" wrapText="1"/>
      <protection hidden="1"/>
    </xf>
    <xf numFmtId="49" fontId="18" fillId="2" borderId="1" xfId="2" applyNumberFormat="1" applyFont="1" applyFill="1" applyBorder="1" applyAlignment="1" applyProtection="1">
      <alignment horizontal="left" vertical="top" wrapText="1"/>
      <protection hidden="1"/>
    </xf>
    <xf numFmtId="165" fontId="7" fillId="2" borderId="1" xfId="0" applyNumberFormat="1" applyFont="1" applyFill="1" applyBorder="1"/>
    <xf numFmtId="165" fontId="8" fillId="2" borderId="1" xfId="1" applyNumberFormat="1" applyFont="1" applyFill="1" applyBorder="1" applyAlignment="1" applyProtection="1">
      <alignment horizontal="left" vertical="top" wrapText="1"/>
      <protection hidden="1"/>
    </xf>
    <xf numFmtId="165" fontId="6" fillId="2" borderId="1" xfId="0" applyNumberFormat="1" applyFont="1" applyFill="1" applyBorder="1"/>
    <xf numFmtId="0" fontId="21" fillId="2" borderId="1" xfId="4" applyNumberFormat="1" applyFont="1" applyFill="1" applyBorder="1" applyAlignment="1" applyProtection="1">
      <alignment horizontal="left" vertical="top" wrapText="1"/>
      <protection hidden="1"/>
    </xf>
    <xf numFmtId="3" fontId="15" fillId="2" borderId="1" xfId="4" applyNumberFormat="1" applyFont="1" applyFill="1" applyBorder="1" applyAlignment="1" applyProtection="1">
      <alignment horizontal="right" wrapText="1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3" fontId="28" fillId="2" borderId="1" xfId="4" applyNumberFormat="1" applyFont="1" applyFill="1" applyBorder="1" applyAlignment="1" applyProtection="1">
      <alignment horizontal="right" wrapText="1"/>
      <protection hidden="1"/>
    </xf>
    <xf numFmtId="3" fontId="29" fillId="2" borderId="1" xfId="2" applyNumberFormat="1" applyFont="1" applyFill="1" applyBorder="1" applyAlignment="1" applyProtection="1">
      <alignment horizontal="right" wrapText="1"/>
      <protection hidden="1"/>
    </xf>
    <xf numFmtId="3" fontId="17" fillId="2" borderId="1" xfId="2" applyNumberFormat="1" applyFont="1" applyFill="1" applyBorder="1" applyAlignment="1" applyProtection="1">
      <alignment horizontal="right" wrapText="1"/>
      <protection hidden="1"/>
    </xf>
    <xf numFmtId="164" fontId="8" fillId="2" borderId="1" xfId="0" applyNumberFormat="1" applyFont="1" applyFill="1" applyBorder="1"/>
    <xf numFmtId="0" fontId="18" fillId="2" borderId="1" xfId="2" applyNumberFormat="1" applyFont="1" applyFill="1" applyBorder="1" applyAlignment="1" applyProtection="1">
      <alignment horizontal="left" vertical="center" wrapText="1"/>
      <protection hidden="1"/>
    </xf>
    <xf numFmtId="3" fontId="11" fillId="2" borderId="1" xfId="0" applyNumberFormat="1" applyFont="1" applyFill="1" applyBorder="1"/>
    <xf numFmtId="3" fontId="15" fillId="2" borderId="1" xfId="2" applyNumberFormat="1" applyFont="1" applyFill="1" applyBorder="1" applyAlignment="1" applyProtection="1">
      <alignment horizontal="right" wrapText="1"/>
      <protection hidden="1"/>
    </xf>
    <xf numFmtId="49" fontId="25" fillId="2" borderId="1" xfId="3" applyNumberFormat="1" applyFont="1" applyFill="1" applyBorder="1" applyAlignment="1" applyProtection="1">
      <alignment horizontal="center" wrapText="1"/>
      <protection hidden="1"/>
    </xf>
    <xf numFmtId="3" fontId="28" fillId="2" borderId="1" xfId="2" applyNumberFormat="1" applyFont="1" applyFill="1" applyBorder="1" applyAlignment="1" applyProtection="1">
      <alignment horizontal="right"/>
    </xf>
    <xf numFmtId="0" fontId="26" fillId="2" borderId="1" xfId="2" applyNumberFormat="1" applyFont="1" applyFill="1" applyBorder="1" applyAlignment="1" applyProtection="1"/>
    <xf numFmtId="49" fontId="23" fillId="2" borderId="1" xfId="3" applyNumberFormat="1" applyFont="1" applyFill="1" applyBorder="1" applyAlignment="1" applyProtection="1">
      <alignment horizontal="center" wrapText="1"/>
      <protection hidden="1"/>
    </xf>
    <xf numFmtId="49" fontId="26" fillId="2" borderId="1" xfId="2" applyNumberFormat="1" applyFont="1" applyFill="1" applyBorder="1" applyAlignment="1" applyProtection="1">
      <alignment horizontal="center"/>
    </xf>
    <xf numFmtId="0" fontId="26" fillId="2" borderId="1" xfId="2" applyNumberFormat="1" applyFont="1" applyFill="1" applyBorder="1" applyAlignment="1" applyProtection="1">
      <alignment wrapText="1"/>
      <protection hidden="1"/>
    </xf>
    <xf numFmtId="3" fontId="28" fillId="2" borderId="1" xfId="5" applyNumberFormat="1" applyFont="1" applyFill="1" applyBorder="1" applyAlignment="1">
      <alignment horizontal="right"/>
    </xf>
    <xf numFmtId="0" fontId="5" fillId="2" borderId="1" xfId="2" applyNumberFormat="1" applyFont="1" applyFill="1" applyBorder="1" applyAlignment="1" applyProtection="1">
      <alignment horizontal="left" wrapText="1"/>
      <protection hidden="1"/>
    </xf>
    <xf numFmtId="0" fontId="10" fillId="2" borderId="1" xfId="0" applyFont="1" applyFill="1" applyBorder="1"/>
    <xf numFmtId="0" fontId="20" fillId="2" borderId="1" xfId="0" applyFont="1" applyFill="1" applyBorder="1" applyAlignment="1" applyProtection="1">
      <alignment horizontal="left" vertical="top" wrapText="1"/>
      <protection hidden="1"/>
    </xf>
    <xf numFmtId="0" fontId="2" fillId="2" borderId="1" xfId="0" applyFont="1" applyFill="1" applyBorder="1"/>
    <xf numFmtId="4" fontId="5" fillId="2" borderId="1" xfId="0" applyNumberFormat="1" applyFont="1" applyFill="1" applyBorder="1" applyAlignment="1">
      <alignment horizontal="left" vertical="top" wrapText="1"/>
    </xf>
    <xf numFmtId="0" fontId="22" fillId="2" borderId="1" xfId="0" applyFont="1" applyFill="1" applyBorder="1" applyAlignment="1" applyProtection="1">
      <alignment horizontal="left" vertical="top" wrapText="1"/>
      <protection hidden="1"/>
    </xf>
    <xf numFmtId="0" fontId="8" fillId="2" borderId="1" xfId="0" applyFont="1" applyFill="1" applyBorder="1" applyAlignment="1">
      <alignment horizontal="left" vertical="top" wrapText="1"/>
    </xf>
    <xf numFmtId="3" fontId="17" fillId="2" borderId="1" xfId="0" applyNumberFormat="1" applyFont="1" applyFill="1" applyBorder="1" applyAlignment="1">
      <alignment vertical="center"/>
    </xf>
    <xf numFmtId="0" fontId="10" fillId="2" borderId="1" xfId="3" applyNumberFormat="1" applyFont="1" applyFill="1" applyBorder="1" applyAlignment="1" applyProtection="1">
      <alignment wrapText="1"/>
      <protection hidden="1"/>
    </xf>
    <xf numFmtId="0" fontId="19" fillId="2" borderId="3" xfId="2" applyNumberFormat="1" applyFont="1" applyFill="1" applyBorder="1" applyAlignment="1" applyProtection="1">
      <alignment horizontal="left" vertical="top" wrapText="1"/>
      <protection hidden="1"/>
    </xf>
    <xf numFmtId="49" fontId="20" fillId="2" borderId="1" xfId="0" applyNumberFormat="1" applyFont="1" applyFill="1" applyBorder="1" applyAlignment="1">
      <alignment horizontal="left" wrapText="1"/>
    </xf>
    <xf numFmtId="3" fontId="20" fillId="2" borderId="1" xfId="0" applyNumberFormat="1" applyFont="1" applyFill="1" applyBorder="1"/>
    <xf numFmtId="3" fontId="18" fillId="2" borderId="1" xfId="0" applyNumberFormat="1" applyFont="1" applyFill="1" applyBorder="1"/>
    <xf numFmtId="165" fontId="6" fillId="2" borderId="1" xfId="0" applyNumberFormat="1" applyFont="1" applyFill="1" applyBorder="1" applyAlignment="1"/>
    <xf numFmtId="16" fontId="9" fillId="2" borderId="1" xfId="3" applyNumberFormat="1" applyFont="1" applyFill="1" applyBorder="1" applyAlignment="1" applyProtection="1">
      <alignment horizontal="center" wrapText="1"/>
      <protection hidden="1"/>
    </xf>
    <xf numFmtId="0" fontId="20" fillId="2" borderId="1" xfId="6" applyNumberFormat="1" applyFont="1" applyFill="1" applyBorder="1" applyAlignment="1" applyProtection="1">
      <alignment horizontal="left" vertical="top" wrapText="1"/>
      <protection hidden="1"/>
    </xf>
    <xf numFmtId="0" fontId="14" fillId="2" borderId="1" xfId="3" applyNumberFormat="1" applyFont="1" applyFill="1" applyBorder="1" applyAlignment="1" applyProtection="1">
      <alignment horizontal="center" wrapText="1"/>
      <protection hidden="1"/>
    </xf>
    <xf numFmtId="0" fontId="5" fillId="2" borderId="1" xfId="0" applyNumberFormat="1" applyFont="1" applyFill="1" applyBorder="1" applyAlignment="1">
      <alignment horizontal="left" vertical="top" wrapText="1"/>
    </xf>
    <xf numFmtId="0" fontId="18" fillId="2" borderId="1" xfId="7" applyNumberFormat="1" applyFont="1" applyFill="1" applyBorder="1" applyAlignment="1" applyProtection="1">
      <alignment horizontal="left" vertical="top" wrapText="1"/>
      <protection hidden="1"/>
    </xf>
    <xf numFmtId="3" fontId="29" fillId="2" borderId="1" xfId="0" applyNumberFormat="1" applyFont="1" applyFill="1" applyBorder="1" applyAlignment="1">
      <alignment horizontal="right" wrapText="1"/>
    </xf>
    <xf numFmtId="0" fontId="0" fillId="2" borderId="0" xfId="0" applyFont="1" applyFill="1" applyAlignment="1">
      <alignment vertical="top"/>
    </xf>
    <xf numFmtId="0" fontId="11" fillId="2" borderId="0" xfId="3" applyNumberFormat="1" applyFont="1" applyFill="1" applyBorder="1" applyAlignment="1" applyProtection="1">
      <alignment horizontal="center" wrapText="1"/>
      <protection hidden="1"/>
    </xf>
    <xf numFmtId="0" fontId="5" fillId="2" borderId="0" xfId="0" applyFont="1" applyFill="1" applyBorder="1" applyAlignment="1" applyProtection="1">
      <alignment vertical="top" wrapText="1"/>
      <protection hidden="1"/>
    </xf>
    <xf numFmtId="3" fontId="0" fillId="2" borderId="0" xfId="0" applyNumberFormat="1" applyFont="1" applyFill="1" applyBorder="1"/>
    <xf numFmtId="0" fontId="5" fillId="2" borderId="0" xfId="2" applyNumberFormat="1" applyFont="1" applyFill="1" applyBorder="1" applyAlignment="1" applyProtection="1">
      <alignment vertical="top" wrapText="1"/>
      <protection hidden="1"/>
    </xf>
    <xf numFmtId="3" fontId="0" fillId="2" borderId="0" xfId="0" applyNumberFormat="1" applyFont="1" applyFill="1"/>
    <xf numFmtId="0" fontId="6" fillId="0" borderId="1" xfId="0" applyFont="1" applyFill="1" applyBorder="1"/>
    <xf numFmtId="3" fontId="17" fillId="0" borderId="1" xfId="0" applyNumberFormat="1" applyFont="1" applyFill="1" applyBorder="1" applyAlignment="1">
      <alignment horizontal="right"/>
    </xf>
    <xf numFmtId="0" fontId="0" fillId="0" borderId="1" xfId="0" applyFont="1" applyFill="1" applyBorder="1"/>
    <xf numFmtId="0" fontId="34" fillId="0" borderId="1" xfId="0" applyFont="1" applyFill="1" applyBorder="1" applyAlignment="1">
      <alignment wrapText="1"/>
    </xf>
    <xf numFmtId="0" fontId="19" fillId="2" borderId="2" xfId="2" applyNumberFormat="1" applyFont="1" applyFill="1" applyBorder="1" applyAlignment="1" applyProtection="1">
      <alignment horizontal="left" vertical="center" wrapText="1"/>
      <protection hidden="1"/>
    </xf>
    <xf numFmtId="0" fontId="5" fillId="0" borderId="1" xfId="2" applyNumberFormat="1" applyFont="1" applyFill="1" applyBorder="1" applyAlignment="1" applyProtection="1">
      <alignment horizontal="left" vertical="top" wrapText="1"/>
    </xf>
    <xf numFmtId="3" fontId="29" fillId="0" borderId="1" xfId="0" applyNumberFormat="1" applyFont="1" applyFill="1" applyBorder="1" applyAlignment="1">
      <alignment horizontal="right"/>
    </xf>
    <xf numFmtId="0" fontId="10" fillId="0" borderId="1" xfId="2" applyNumberFormat="1" applyFont="1" applyFill="1" applyBorder="1" applyAlignment="1" applyProtection="1">
      <alignment horizontal="left" vertical="top" wrapText="1"/>
      <protection hidden="1"/>
    </xf>
    <xf numFmtId="3" fontId="32" fillId="0" borderId="1" xfId="0" applyNumberFormat="1" applyFont="1" applyFill="1" applyBorder="1" applyAlignment="1">
      <alignment horizontal="right" wrapText="1"/>
    </xf>
    <xf numFmtId="0" fontId="19" fillId="2" borderId="1" xfId="2" applyNumberFormat="1" applyFont="1" applyFill="1" applyBorder="1" applyAlignment="1" applyProtection="1">
      <alignment horizontal="left" vertical="center" wrapText="1"/>
      <protection hidden="1"/>
    </xf>
    <xf numFmtId="0" fontId="19" fillId="2" borderId="0" xfId="0" applyFont="1" applyFill="1" applyAlignment="1">
      <alignment wrapText="1"/>
    </xf>
    <xf numFmtId="0" fontId="19" fillId="2" borderId="1" xfId="0" applyFont="1" applyFill="1" applyBorder="1" applyAlignment="1">
      <alignment wrapText="1"/>
    </xf>
    <xf numFmtId="0" fontId="19" fillId="2" borderId="1" xfId="4" applyNumberFormat="1" applyFont="1" applyFill="1" applyBorder="1" applyAlignment="1" applyProtection="1">
      <alignment horizontal="left" vertical="center" wrapText="1"/>
      <protection hidden="1"/>
    </xf>
    <xf numFmtId="0" fontId="19" fillId="2" borderId="1" xfId="0" applyFont="1" applyFill="1" applyBorder="1" applyAlignment="1">
      <alignment vertical="center" wrapText="1"/>
    </xf>
    <xf numFmtId="0" fontId="19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1" fillId="2" borderId="1" xfId="4" applyNumberFormat="1" applyFont="1" applyFill="1" applyBorder="1" applyAlignment="1" applyProtection="1">
      <alignment horizontal="left" vertical="center" wrapText="1"/>
      <protection hidden="1"/>
    </xf>
    <xf numFmtId="0" fontId="19" fillId="2" borderId="1" xfId="0" applyFont="1" applyFill="1" applyBorder="1" applyAlignment="1" applyProtection="1">
      <alignment horizontal="left" vertical="center" wrapText="1"/>
      <protection hidden="1"/>
    </xf>
    <xf numFmtId="0" fontId="20" fillId="2" borderId="1" xfId="0" applyFont="1" applyFill="1" applyBorder="1"/>
    <xf numFmtId="0" fontId="5" fillId="0" borderId="1" xfId="0" applyFont="1" applyFill="1" applyBorder="1" applyAlignment="1">
      <alignment vertical="top" wrapText="1"/>
    </xf>
    <xf numFmtId="3" fontId="28" fillId="2" borderId="1" xfId="2" applyNumberFormat="1" applyFont="1" applyFill="1" applyBorder="1" applyAlignment="1" applyProtection="1">
      <alignment horizontal="right" wrapText="1"/>
      <protection hidden="1"/>
    </xf>
    <xf numFmtId="0" fontId="25" fillId="2" borderId="1" xfId="0" applyFont="1" applyFill="1" applyBorder="1" applyAlignment="1" applyProtection="1">
      <alignment horizontal="center" wrapText="1"/>
      <protection hidden="1"/>
    </xf>
    <xf numFmtId="0" fontId="19" fillId="0" borderId="1" xfId="2" applyNumberFormat="1" applyFont="1" applyFill="1" applyBorder="1" applyAlignment="1" applyProtection="1">
      <alignment vertical="center" wrapText="1"/>
      <protection hidden="1"/>
    </xf>
    <xf numFmtId="3" fontId="17" fillId="0" borderId="1" xfId="2" applyNumberFormat="1" applyFont="1" applyFill="1" applyBorder="1" applyAlignment="1" applyProtection="1">
      <alignment horizontal="right" wrapText="1"/>
      <protection hidden="1"/>
    </xf>
    <xf numFmtId="0" fontId="5" fillId="2" borderId="1" xfId="3" applyNumberFormat="1" applyFont="1" applyFill="1" applyBorder="1" applyAlignment="1" applyProtection="1">
      <alignment horizontal="center" wrapText="1"/>
      <protection hidden="1"/>
    </xf>
    <xf numFmtId="0" fontId="5" fillId="0" borderId="1" xfId="2" applyNumberFormat="1" applyFont="1" applyFill="1" applyBorder="1" applyAlignment="1" applyProtection="1">
      <alignment horizontal="left" vertical="top" wrapText="1"/>
      <protection hidden="1"/>
    </xf>
    <xf numFmtId="0" fontId="4" fillId="2" borderId="0" xfId="0" applyFont="1" applyFill="1" applyAlignment="1">
      <alignment horizontal="center" wrapText="1"/>
    </xf>
    <xf numFmtId="0" fontId="19" fillId="2" borderId="1" xfId="0" applyFont="1" applyFill="1" applyBorder="1" applyAlignment="1">
      <alignment vertical="top" wrapText="1"/>
    </xf>
    <xf numFmtId="0" fontId="19" fillId="0" borderId="1" xfId="4" applyNumberFormat="1" applyFont="1" applyFill="1" applyBorder="1" applyAlignment="1" applyProtection="1">
      <alignment horizontal="left" vertical="center" wrapText="1"/>
      <protection hidden="1"/>
    </xf>
    <xf numFmtId="0" fontId="19" fillId="2" borderId="1" xfId="2" applyNumberFormat="1" applyFont="1" applyFill="1" applyBorder="1" applyAlignment="1" applyProtection="1">
      <alignment vertical="top" wrapText="1"/>
      <protection hidden="1"/>
    </xf>
    <xf numFmtId="49" fontId="19" fillId="2" borderId="1" xfId="0" applyNumberFormat="1" applyFont="1" applyFill="1" applyBorder="1" applyAlignment="1">
      <alignment horizontal="left" vertical="top" wrapText="1"/>
    </xf>
    <xf numFmtId="0" fontId="19" fillId="0" borderId="1" xfId="2" applyNumberFormat="1" applyFont="1" applyFill="1" applyBorder="1" applyAlignment="1" applyProtection="1">
      <alignment horizontal="left" vertical="top" wrapText="1"/>
      <protection hidden="1"/>
    </xf>
    <xf numFmtId="0" fontId="20" fillId="0" borderId="1" xfId="2" applyNumberFormat="1" applyFont="1" applyFill="1" applyBorder="1" applyAlignment="1" applyProtection="1">
      <alignment horizontal="left" vertical="top" wrapText="1"/>
      <protection hidden="1"/>
    </xf>
    <xf numFmtId="0" fontId="18" fillId="0" borderId="1" xfId="1" applyNumberFormat="1" applyFont="1" applyFill="1" applyBorder="1" applyAlignment="1" applyProtection="1">
      <alignment horizontal="left" vertical="top" wrapText="1"/>
      <protection hidden="1"/>
    </xf>
    <xf numFmtId="0" fontId="19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2" applyNumberFormat="1" applyFont="1" applyFill="1" applyBorder="1" applyAlignment="1" applyProtection="1">
      <alignment vertical="top" wrapText="1"/>
    </xf>
    <xf numFmtId="0" fontId="5" fillId="0" borderId="1" xfId="2" applyNumberFormat="1" applyFont="1" applyFill="1" applyBorder="1" applyAlignment="1" applyProtection="1">
      <alignment wrapText="1"/>
    </xf>
    <xf numFmtId="0" fontId="5" fillId="2" borderId="1" xfId="2" applyNumberFormat="1" applyFont="1" applyFill="1" applyBorder="1" applyAlignment="1" applyProtection="1">
      <alignment vertical="center" wrapText="1"/>
      <protection hidden="1"/>
    </xf>
    <xf numFmtId="0" fontId="19" fillId="2" borderId="1" xfId="2" applyNumberFormat="1" applyFont="1" applyFill="1" applyBorder="1" applyAlignment="1" applyProtection="1">
      <alignment vertical="top" wrapText="1"/>
    </xf>
  </cellXfs>
  <cellStyles count="8">
    <cellStyle name="Обычный" xfId="0" builtinId="0"/>
    <cellStyle name="Обычный 2" xfId="4"/>
    <cellStyle name="Обычный 2 2" xfId="6"/>
    <cellStyle name="Обычный_tmp 10" xfId="1"/>
    <cellStyle name="Обычный_tmp 2" xfId="2"/>
    <cellStyle name="Обычный_tmp 4" xfId="7"/>
    <cellStyle name="Обычный_Tmp1" xfId="3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4"/>
  <sheetViews>
    <sheetView tabSelected="1" view="pageBreakPreview" zoomScaleNormal="90" zoomScaleSheetLayoutView="100" workbookViewId="0">
      <pane xSplit="2" ySplit="6" topLeftCell="C137" activePane="bottomRight" state="frozen"/>
      <selection pane="topRight" activeCell="C1" sqref="C1"/>
      <selection pane="bottomLeft" activeCell="A7" sqref="A7"/>
      <selection pane="bottomRight" activeCell="C155" sqref="C155"/>
    </sheetView>
  </sheetViews>
  <sheetFormatPr defaultRowHeight="12.75" x14ac:dyDescent="0.2"/>
  <cols>
    <col min="1" max="1" width="7" style="11" customWidth="1"/>
    <col min="2" max="2" width="28.7109375" style="12" customWidth="1"/>
    <col min="3" max="4" width="19.85546875" style="13" bestFit="1" customWidth="1"/>
    <col min="5" max="5" width="18.5703125" style="13" hidden="1" customWidth="1"/>
    <col min="6" max="6" width="15.85546875" style="13" hidden="1" customWidth="1"/>
    <col min="7" max="7" width="15.140625" style="13" hidden="1" customWidth="1"/>
    <col min="8" max="8" width="50.140625" style="142" customWidth="1"/>
    <col min="9" max="9" width="17.85546875" style="15" customWidth="1"/>
    <col min="10" max="16384" width="9.140625" style="13"/>
  </cols>
  <sheetData>
    <row r="1" spans="1:8" x14ac:dyDescent="0.2">
      <c r="H1" s="14" t="s">
        <v>207</v>
      </c>
    </row>
    <row r="2" spans="1:8" ht="12.75" customHeight="1" x14ac:dyDescent="0.2">
      <c r="H2" s="16" t="s">
        <v>1</v>
      </c>
    </row>
    <row r="3" spans="1:8" x14ac:dyDescent="0.2">
      <c r="H3" s="16"/>
    </row>
    <row r="4" spans="1:8" ht="41.25" customHeight="1" x14ac:dyDescent="0.25">
      <c r="A4" s="173" t="s">
        <v>182</v>
      </c>
      <c r="B4" s="173"/>
      <c r="C4" s="173"/>
      <c r="D4" s="173"/>
      <c r="E4" s="173"/>
      <c r="F4" s="173"/>
      <c r="G4" s="173"/>
      <c r="H4" s="173"/>
    </row>
    <row r="5" spans="1:8" ht="18.75" x14ac:dyDescent="0.3">
      <c r="B5" s="17"/>
      <c r="H5" s="18" t="s">
        <v>9</v>
      </c>
    </row>
    <row r="6" spans="1:8" ht="62.25" customHeight="1" x14ac:dyDescent="0.2">
      <c r="A6" s="19" t="s">
        <v>5</v>
      </c>
      <c r="B6" s="19" t="s">
        <v>183</v>
      </c>
      <c r="C6" s="20" t="s">
        <v>7</v>
      </c>
      <c r="D6" s="20" t="s">
        <v>8</v>
      </c>
      <c r="E6" s="20" t="s">
        <v>2</v>
      </c>
      <c r="F6" s="20" t="s">
        <v>3</v>
      </c>
      <c r="G6" s="20" t="s">
        <v>4</v>
      </c>
      <c r="H6" s="21" t="s">
        <v>0</v>
      </c>
    </row>
    <row r="7" spans="1:8" ht="75" customHeight="1" x14ac:dyDescent="0.25">
      <c r="A7" s="41" t="s">
        <v>64</v>
      </c>
      <c r="B7" s="42" t="s">
        <v>65</v>
      </c>
      <c r="C7" s="23">
        <f>C8+C15</f>
        <v>89299057</v>
      </c>
      <c r="D7" s="23">
        <f>D8+D15</f>
        <v>37806532</v>
      </c>
      <c r="E7" s="23" t="e">
        <f>E8+E15+#REF!+#REF!+#REF!+#REF!+#REF!</f>
        <v>#REF!</v>
      </c>
      <c r="F7" s="23" t="e">
        <f>F8+F15+#REF!+#REF!+#REF!+#REF!+#REF!</f>
        <v>#REF!</v>
      </c>
      <c r="G7" s="23" t="e">
        <f>G8+G15+#REF!+#REF!+#REF!+#REF!+#REF!</f>
        <v>#REF!</v>
      </c>
      <c r="H7" s="43"/>
    </row>
    <row r="8" spans="1:8" ht="57" x14ac:dyDescent="0.25">
      <c r="A8" s="44" t="s">
        <v>66</v>
      </c>
      <c r="B8" s="26" t="s">
        <v>67</v>
      </c>
      <c r="C8" s="27">
        <f>C9</f>
        <v>89299057</v>
      </c>
      <c r="D8" s="27">
        <f>D9</f>
        <v>0</v>
      </c>
      <c r="E8" s="24"/>
      <c r="F8" s="24"/>
      <c r="G8" s="24"/>
      <c r="H8" s="38"/>
    </row>
    <row r="9" spans="1:8" ht="30" x14ac:dyDescent="0.25">
      <c r="A9" s="44"/>
      <c r="B9" s="30" t="s">
        <v>68</v>
      </c>
      <c r="C9" s="3">
        <f>SUM(C10:C14)</f>
        <v>89299057</v>
      </c>
      <c r="D9" s="3">
        <f>SUM(D10:D14)</f>
        <v>0</v>
      </c>
      <c r="E9" s="7"/>
      <c r="F9" s="7"/>
      <c r="G9" s="7"/>
      <c r="H9" s="38"/>
    </row>
    <row r="10" spans="1:8" ht="60" x14ac:dyDescent="0.25">
      <c r="A10" s="44"/>
      <c r="B10" s="2" t="s">
        <v>150</v>
      </c>
      <c r="C10" s="154">
        <v>33264000</v>
      </c>
      <c r="D10" s="3"/>
      <c r="E10" s="7"/>
      <c r="F10" s="7"/>
      <c r="G10" s="7"/>
      <c r="H10" s="38" t="s">
        <v>208</v>
      </c>
    </row>
    <row r="11" spans="1:8" ht="60" x14ac:dyDescent="0.25">
      <c r="A11" s="44"/>
      <c r="B11" s="2" t="s">
        <v>210</v>
      </c>
      <c r="C11" s="154">
        <v>27771000</v>
      </c>
      <c r="D11" s="3"/>
      <c r="E11" s="7"/>
      <c r="F11" s="7"/>
      <c r="G11" s="7"/>
      <c r="H11" s="38" t="s">
        <v>209</v>
      </c>
    </row>
    <row r="12" spans="1:8" ht="45" x14ac:dyDescent="0.25">
      <c r="A12" s="44"/>
      <c r="B12" s="5" t="s">
        <v>137</v>
      </c>
      <c r="C12" s="6">
        <v>302876</v>
      </c>
      <c r="D12" s="6"/>
      <c r="E12" s="7"/>
      <c r="F12" s="7"/>
      <c r="G12" s="7"/>
      <c r="H12" s="8" t="s">
        <v>211</v>
      </c>
    </row>
    <row r="13" spans="1:8" ht="90" x14ac:dyDescent="0.25">
      <c r="A13" s="44"/>
      <c r="B13" s="5" t="s">
        <v>213</v>
      </c>
      <c r="C13" s="6">
        <v>14573511</v>
      </c>
      <c r="D13" s="6"/>
      <c r="E13" s="7"/>
      <c r="F13" s="7"/>
      <c r="G13" s="7"/>
      <c r="H13" s="8" t="s">
        <v>212</v>
      </c>
    </row>
    <row r="14" spans="1:8" ht="78" customHeight="1" x14ac:dyDescent="0.25">
      <c r="A14" s="44"/>
      <c r="B14" s="157" t="s">
        <v>214</v>
      </c>
      <c r="C14" s="6">
        <v>13387670</v>
      </c>
      <c r="D14" s="6"/>
      <c r="E14" s="148"/>
      <c r="F14" s="148"/>
      <c r="G14" s="148"/>
      <c r="H14" s="153" t="s">
        <v>181</v>
      </c>
    </row>
    <row r="15" spans="1:8" ht="60.75" customHeight="1" x14ac:dyDescent="0.25">
      <c r="A15" s="46" t="s">
        <v>85</v>
      </c>
      <c r="B15" s="26" t="s">
        <v>86</v>
      </c>
      <c r="C15" s="47">
        <f>C16</f>
        <v>0</v>
      </c>
      <c r="D15" s="47">
        <f>D16</f>
        <v>37806532</v>
      </c>
      <c r="E15" s="48"/>
      <c r="F15" s="48"/>
      <c r="G15" s="48"/>
      <c r="H15" s="33"/>
    </row>
    <row r="16" spans="1:8" ht="31.5" customHeight="1" x14ac:dyDescent="0.25">
      <c r="A16" s="29"/>
      <c r="B16" s="30" t="s">
        <v>84</v>
      </c>
      <c r="C16" s="39">
        <f>C17</f>
        <v>0</v>
      </c>
      <c r="D16" s="39">
        <f>D17</f>
        <v>37806532</v>
      </c>
      <c r="E16" s="50" t="e">
        <f>#REF!+#REF!</f>
        <v>#REF!</v>
      </c>
      <c r="F16" s="50" t="e">
        <f>#REF!+#REF!</f>
        <v>#REF!</v>
      </c>
      <c r="G16" s="50" t="e">
        <f>#REF!+#REF!</f>
        <v>#REF!</v>
      </c>
      <c r="H16" s="8"/>
    </row>
    <row r="17" spans="1:8" ht="91.5" customHeight="1" x14ac:dyDescent="0.25">
      <c r="A17" s="29"/>
      <c r="B17" s="152" t="s">
        <v>232</v>
      </c>
      <c r="C17" s="52"/>
      <c r="D17" s="6">
        <f>6949321+30857211</f>
        <v>37806532</v>
      </c>
      <c r="E17" s="7"/>
      <c r="F17" s="7"/>
      <c r="G17" s="7"/>
      <c r="H17" s="51" t="s">
        <v>215</v>
      </c>
    </row>
    <row r="18" spans="1:8" ht="57" x14ac:dyDescent="0.25">
      <c r="A18" s="22" t="s">
        <v>70</v>
      </c>
      <c r="B18" s="55" t="s">
        <v>71</v>
      </c>
      <c r="C18" s="23">
        <f>C19+C34+C39</f>
        <v>0</v>
      </c>
      <c r="D18" s="23">
        <f>D19+D34+D39</f>
        <v>89550341</v>
      </c>
      <c r="E18" s="24"/>
      <c r="F18" s="24"/>
      <c r="G18" s="24"/>
      <c r="H18" s="56"/>
    </row>
    <row r="19" spans="1:8" ht="57" x14ac:dyDescent="0.25">
      <c r="A19" s="25" t="s">
        <v>72</v>
      </c>
      <c r="B19" s="57" t="s">
        <v>73</v>
      </c>
      <c r="C19" s="27">
        <f t="shared" ref="C19:D19" si="0">C20</f>
        <v>0</v>
      </c>
      <c r="D19" s="27">
        <f t="shared" si="0"/>
        <v>73719983</v>
      </c>
      <c r="E19" s="58">
        <f>SUM(E21:E33)</f>
        <v>0</v>
      </c>
      <c r="F19" s="58">
        <f>SUM(F21:F33)</f>
        <v>0</v>
      </c>
      <c r="G19" s="58">
        <f>SUM(G21:G33)</f>
        <v>0</v>
      </c>
      <c r="H19" s="38"/>
    </row>
    <row r="20" spans="1:8" ht="48" customHeight="1" x14ac:dyDescent="0.25">
      <c r="A20" s="25"/>
      <c r="B20" s="59" t="s">
        <v>74</v>
      </c>
      <c r="C20" s="3">
        <f>SUM(C21:C33)</f>
        <v>0</v>
      </c>
      <c r="D20" s="3">
        <f>SUM(D21:D33)</f>
        <v>73719983</v>
      </c>
      <c r="E20" s="3" t="e">
        <f>#REF!+#REF!+#REF!+#REF!+#REF!+#REF!+#REF!+#REF!+#REF!+#REF!+#REF!+#REF!+#REF!+#REF!+#REF!+#REF!+#REF!+#REF!+E27+#REF!+#REF!+#REF!+E30+E31+#REF!+#REF!+E33+#REF!+#REF!+#REF!+#REF!+#REF!+#REF!</f>
        <v>#REF!</v>
      </c>
      <c r="F20" s="3" t="e">
        <f>#REF!+#REF!+#REF!+#REF!+#REF!+#REF!+#REF!+#REF!+#REF!+#REF!+#REF!+#REF!+#REF!+#REF!+#REF!+#REF!+#REF!+#REF!+F27+#REF!+#REF!+#REF!+F30+F31+#REF!+#REF!+F33+#REF!+#REF!+#REF!+#REF!+#REF!+#REF!</f>
        <v>#REF!</v>
      </c>
      <c r="G20" s="3" t="e">
        <f>#REF!+#REF!+#REF!+#REF!+#REF!+#REF!+#REF!+#REF!+#REF!+#REF!+#REF!+#REF!+#REF!+#REF!+#REF!+#REF!+#REF!+#REF!+G27+#REF!+#REF!+#REF!+G30+G31+#REF!+#REF!+G33+#REF!+#REF!+#REF!+#REF!+#REF!+#REF!</f>
        <v>#REF!</v>
      </c>
      <c r="H20" s="38"/>
    </row>
    <row r="21" spans="1:8" ht="61.5" customHeight="1" x14ac:dyDescent="0.25">
      <c r="A21" s="22"/>
      <c r="B21" s="5" t="s">
        <v>192</v>
      </c>
      <c r="C21" s="62"/>
      <c r="D21" s="62">
        <f>34950217+3506237</f>
        <v>38456454</v>
      </c>
      <c r="E21" s="63"/>
      <c r="F21" s="63"/>
      <c r="G21" s="63"/>
      <c r="H21" s="64" t="s">
        <v>166</v>
      </c>
    </row>
    <row r="22" spans="1:8" ht="90" customHeight="1" x14ac:dyDescent="0.25">
      <c r="A22" s="22"/>
      <c r="B22" s="5" t="s">
        <v>193</v>
      </c>
      <c r="C22" s="62"/>
      <c r="D22" s="62">
        <f>11322400+4125000</f>
        <v>15447400</v>
      </c>
      <c r="E22" s="63"/>
      <c r="F22" s="63"/>
      <c r="G22" s="63"/>
      <c r="H22" s="64" t="s">
        <v>162</v>
      </c>
    </row>
    <row r="23" spans="1:8" ht="120" x14ac:dyDescent="0.25">
      <c r="A23" s="22"/>
      <c r="B23" s="5" t="s">
        <v>140</v>
      </c>
      <c r="C23" s="149"/>
      <c r="D23" s="149">
        <v>150000</v>
      </c>
      <c r="E23" s="150"/>
      <c r="F23" s="150"/>
      <c r="G23" s="150"/>
      <c r="H23" s="155" t="s">
        <v>216</v>
      </c>
    </row>
    <row r="24" spans="1:8" ht="90" x14ac:dyDescent="0.25">
      <c r="A24" s="22"/>
      <c r="B24" s="5" t="s">
        <v>151</v>
      </c>
      <c r="C24" s="156"/>
      <c r="D24" s="156">
        <v>11039</v>
      </c>
      <c r="E24" s="151"/>
      <c r="F24" s="151"/>
      <c r="G24" s="151"/>
      <c r="H24" s="166" t="s">
        <v>217</v>
      </c>
    </row>
    <row r="25" spans="1:8" ht="60" customHeight="1" x14ac:dyDescent="0.25">
      <c r="A25" s="22"/>
      <c r="B25" s="158" t="s">
        <v>138</v>
      </c>
      <c r="C25" s="156"/>
      <c r="D25" s="156">
        <v>5451080</v>
      </c>
      <c r="E25" s="151"/>
      <c r="F25" s="151"/>
      <c r="G25" s="151"/>
      <c r="H25" s="182" t="s">
        <v>205</v>
      </c>
    </row>
    <row r="26" spans="1:8" ht="32.25" customHeight="1" x14ac:dyDescent="0.25">
      <c r="A26" s="22"/>
      <c r="B26" s="174" t="s">
        <v>139</v>
      </c>
      <c r="C26" s="65"/>
      <c r="D26" s="65">
        <f>4043271+957216</f>
        <v>5000487</v>
      </c>
      <c r="E26" s="66"/>
      <c r="F26" s="66"/>
      <c r="G26" s="66"/>
      <c r="H26" s="166" t="s">
        <v>203</v>
      </c>
    </row>
    <row r="27" spans="1:8" ht="75" x14ac:dyDescent="0.25">
      <c r="A27" s="22"/>
      <c r="B27" s="159" t="s">
        <v>218</v>
      </c>
      <c r="C27" s="65"/>
      <c r="D27" s="65">
        <v>1430311</v>
      </c>
      <c r="E27" s="66"/>
      <c r="F27" s="66"/>
      <c r="G27" s="66"/>
      <c r="H27" s="166" t="s">
        <v>204</v>
      </c>
    </row>
    <row r="28" spans="1:8" ht="105" x14ac:dyDescent="0.25">
      <c r="A28" s="22"/>
      <c r="B28" s="159" t="s">
        <v>153</v>
      </c>
      <c r="C28" s="65"/>
      <c r="D28" s="65">
        <v>1500</v>
      </c>
      <c r="E28" s="66"/>
      <c r="F28" s="66"/>
      <c r="G28" s="66"/>
      <c r="H28" s="97" t="s">
        <v>159</v>
      </c>
    </row>
    <row r="29" spans="1:8" ht="195" x14ac:dyDescent="0.25">
      <c r="A29" s="22"/>
      <c r="B29" s="160" t="s">
        <v>219</v>
      </c>
      <c r="C29" s="65"/>
      <c r="D29" s="65">
        <v>5133</v>
      </c>
      <c r="E29" s="66"/>
      <c r="F29" s="66"/>
      <c r="G29" s="66"/>
      <c r="H29" s="97" t="s">
        <v>159</v>
      </c>
    </row>
    <row r="30" spans="1:8" ht="30" x14ac:dyDescent="0.25">
      <c r="A30" s="22"/>
      <c r="B30" s="68" t="s">
        <v>220</v>
      </c>
      <c r="C30" s="65"/>
      <c r="D30" s="156">
        <v>4600000</v>
      </c>
      <c r="E30" s="151"/>
      <c r="F30" s="151"/>
      <c r="G30" s="151"/>
      <c r="H30" s="183" t="s">
        <v>167</v>
      </c>
    </row>
    <row r="31" spans="1:8" ht="76.5" customHeight="1" x14ac:dyDescent="0.25">
      <c r="A31" s="22"/>
      <c r="B31" s="161" t="s">
        <v>221</v>
      </c>
      <c r="C31" s="65"/>
      <c r="D31" s="156">
        <v>480000</v>
      </c>
      <c r="E31" s="151"/>
      <c r="F31" s="151"/>
      <c r="G31" s="151"/>
      <c r="H31" s="182" t="s">
        <v>168</v>
      </c>
    </row>
    <row r="32" spans="1:8" ht="60" x14ac:dyDescent="0.25">
      <c r="A32" s="22"/>
      <c r="B32" s="161" t="s">
        <v>158</v>
      </c>
      <c r="C32" s="65"/>
      <c r="D32" s="156">
        <v>176724</v>
      </c>
      <c r="E32" s="151"/>
      <c r="F32" s="151"/>
      <c r="G32" s="151"/>
      <c r="H32" s="182" t="s">
        <v>169</v>
      </c>
    </row>
    <row r="33" spans="1:8" ht="28.5" customHeight="1" x14ac:dyDescent="0.25">
      <c r="A33" s="22"/>
      <c r="B33" s="68"/>
      <c r="C33" s="62"/>
      <c r="D33" s="62">
        <f>2100000+409954-99</f>
        <v>2509855</v>
      </c>
      <c r="E33" s="63"/>
      <c r="F33" s="63"/>
      <c r="G33" s="63"/>
      <c r="H33" s="61" t="s">
        <v>222</v>
      </c>
    </row>
    <row r="34" spans="1:8" ht="57" x14ac:dyDescent="0.25">
      <c r="A34" s="71" t="s">
        <v>75</v>
      </c>
      <c r="B34" s="57" t="s">
        <v>76</v>
      </c>
      <c r="C34" s="27">
        <f>C35</f>
        <v>0</v>
      </c>
      <c r="D34" s="27">
        <f>D35</f>
        <v>37358</v>
      </c>
      <c r="E34" s="37"/>
      <c r="F34" s="37"/>
      <c r="G34" s="37"/>
      <c r="H34" s="53"/>
    </row>
    <row r="35" spans="1:8" ht="45" x14ac:dyDescent="0.25">
      <c r="A35" s="71"/>
      <c r="B35" s="59" t="s">
        <v>74</v>
      </c>
      <c r="C35" s="3">
        <f>C36</f>
        <v>0</v>
      </c>
      <c r="D35" s="3">
        <f>D36</f>
        <v>37358</v>
      </c>
      <c r="E35" s="3" t="e">
        <f>#REF!+#REF!+#REF!+#REF!</f>
        <v>#REF!</v>
      </c>
      <c r="F35" s="3" t="e">
        <f>#REF!+#REF!+#REF!+#REF!</f>
        <v>#REF!</v>
      </c>
      <c r="G35" s="3" t="e">
        <f>#REF!+#REF!+#REF!+#REF!</f>
        <v>#REF!</v>
      </c>
      <c r="H35" s="53"/>
    </row>
    <row r="36" spans="1:8" ht="78.75" customHeight="1" x14ac:dyDescent="0.25">
      <c r="A36" s="71"/>
      <c r="B36" s="162" t="s">
        <v>223</v>
      </c>
      <c r="C36" s="69"/>
      <c r="D36" s="6">
        <v>37358</v>
      </c>
      <c r="E36" s="37"/>
      <c r="F36" s="37"/>
      <c r="G36" s="37"/>
      <c r="H36" s="38" t="s">
        <v>170</v>
      </c>
    </row>
    <row r="37" spans="1:8" ht="30" hidden="1" x14ac:dyDescent="0.25">
      <c r="A37" s="29"/>
      <c r="B37" s="30" t="s">
        <v>84</v>
      </c>
      <c r="C37" s="3"/>
      <c r="D37" s="3"/>
      <c r="E37" s="73"/>
      <c r="F37" s="73"/>
      <c r="G37" s="73"/>
      <c r="H37" s="38"/>
    </row>
    <row r="38" spans="1:8" ht="30" hidden="1" x14ac:dyDescent="0.25">
      <c r="A38" s="29"/>
      <c r="B38" s="2" t="s">
        <v>22</v>
      </c>
      <c r="C38" s="6"/>
      <c r="D38" s="6"/>
      <c r="E38" s="74"/>
      <c r="F38" s="74"/>
      <c r="G38" s="74"/>
      <c r="H38" s="38"/>
    </row>
    <row r="39" spans="1:8" ht="44.25" customHeight="1" x14ac:dyDescent="0.25">
      <c r="A39" s="25" t="s">
        <v>77</v>
      </c>
      <c r="B39" s="75" t="s">
        <v>78</v>
      </c>
      <c r="C39" s="27">
        <f t="shared" ref="C39:D39" si="1">C40+C43+C46</f>
        <v>0</v>
      </c>
      <c r="D39" s="27">
        <f t="shared" si="1"/>
        <v>15793000</v>
      </c>
      <c r="E39" s="37"/>
      <c r="F39" s="37"/>
      <c r="G39" s="37"/>
      <c r="H39" s="38"/>
    </row>
    <row r="40" spans="1:8" ht="30" hidden="1" x14ac:dyDescent="0.25">
      <c r="A40" s="22"/>
      <c r="B40" s="76" t="s">
        <v>63</v>
      </c>
      <c r="C40" s="3">
        <f t="shared" ref="C40" si="2">C41+C42</f>
        <v>0</v>
      </c>
      <c r="D40" s="3"/>
      <c r="E40" s="37"/>
      <c r="F40" s="37"/>
      <c r="G40" s="37"/>
      <c r="H40" s="38"/>
    </row>
    <row r="41" spans="1:8" ht="15.75" hidden="1" x14ac:dyDescent="0.25">
      <c r="A41" s="22"/>
      <c r="B41" s="77"/>
      <c r="C41" s="6"/>
      <c r="D41" s="6"/>
      <c r="E41" s="37"/>
      <c r="F41" s="37"/>
      <c r="G41" s="37"/>
      <c r="H41" s="78"/>
    </row>
    <row r="42" spans="1:8" ht="15.75" hidden="1" x14ac:dyDescent="0.25">
      <c r="A42" s="22"/>
      <c r="B42" s="77"/>
      <c r="C42" s="6"/>
      <c r="D42" s="6"/>
      <c r="E42" s="37"/>
      <c r="F42" s="37"/>
      <c r="G42" s="37"/>
      <c r="H42" s="38"/>
    </row>
    <row r="43" spans="1:8" ht="30" hidden="1" x14ac:dyDescent="0.25">
      <c r="A43" s="22"/>
      <c r="B43" s="79" t="s">
        <v>68</v>
      </c>
      <c r="C43" s="3">
        <f t="shared" ref="C43:D43" si="3">C44+C45</f>
        <v>0</v>
      </c>
      <c r="D43" s="3">
        <f t="shared" si="3"/>
        <v>0</v>
      </c>
      <c r="E43" s="37"/>
      <c r="F43" s="37"/>
      <c r="G43" s="37"/>
      <c r="H43" s="38"/>
    </row>
    <row r="44" spans="1:8" ht="15.75" hidden="1" x14ac:dyDescent="0.25">
      <c r="A44" s="22"/>
      <c r="B44" s="160"/>
      <c r="C44" s="6"/>
      <c r="D44" s="6"/>
      <c r="E44" s="37"/>
      <c r="F44" s="37"/>
      <c r="G44" s="37"/>
      <c r="H44" s="38"/>
    </row>
    <row r="45" spans="1:8" ht="15.75" hidden="1" x14ac:dyDescent="0.25">
      <c r="A45" s="22"/>
      <c r="B45" s="5"/>
      <c r="C45" s="6"/>
      <c r="D45" s="6"/>
      <c r="E45" s="37"/>
      <c r="F45" s="37"/>
      <c r="G45" s="37"/>
      <c r="H45" s="80"/>
    </row>
    <row r="46" spans="1:8" ht="15.75" x14ac:dyDescent="0.25">
      <c r="A46" s="22"/>
      <c r="B46" s="79" t="s">
        <v>44</v>
      </c>
      <c r="C46" s="3">
        <f>SUM(C47:C48)</f>
        <v>0</v>
      </c>
      <c r="D46" s="3">
        <f>SUM(D47:D48)</f>
        <v>15793000</v>
      </c>
      <c r="E46" s="81">
        <f>SUM(E47:E48)</f>
        <v>0</v>
      </c>
      <c r="F46" s="81">
        <f>SUM(F47:F48)</f>
        <v>0</v>
      </c>
      <c r="G46" s="81">
        <f>SUM(G47:G48)</f>
        <v>0</v>
      </c>
      <c r="H46" s="82"/>
    </row>
    <row r="47" spans="1:8" ht="39.75" customHeight="1" x14ac:dyDescent="0.25">
      <c r="A47" s="22"/>
      <c r="B47" s="83" t="s">
        <v>141</v>
      </c>
      <c r="C47" s="6"/>
      <c r="D47" s="6">
        <v>190000</v>
      </c>
      <c r="E47" s="9"/>
      <c r="F47" s="80"/>
      <c r="G47" s="9"/>
      <c r="H47" s="38" t="s">
        <v>201</v>
      </c>
    </row>
    <row r="48" spans="1:8" ht="87" customHeight="1" x14ac:dyDescent="0.25">
      <c r="A48" s="22"/>
      <c r="B48" s="83" t="s">
        <v>171</v>
      </c>
      <c r="C48" s="6"/>
      <c r="D48" s="6">
        <v>15603000</v>
      </c>
      <c r="E48" s="9"/>
      <c r="F48" s="80"/>
      <c r="G48" s="9"/>
      <c r="H48" s="38" t="s">
        <v>202</v>
      </c>
    </row>
    <row r="49" spans="1:8" ht="60" customHeight="1" x14ac:dyDescent="0.25">
      <c r="A49" s="22" t="s">
        <v>29</v>
      </c>
      <c r="B49" s="84" t="s">
        <v>30</v>
      </c>
      <c r="C49" s="23">
        <f t="shared" ref="C49:D49" si="4">C50</f>
        <v>0</v>
      </c>
      <c r="D49" s="23">
        <f t="shared" si="4"/>
        <v>2477981</v>
      </c>
      <c r="E49" s="37"/>
      <c r="F49" s="37"/>
      <c r="G49" s="37"/>
      <c r="H49" s="38"/>
    </row>
    <row r="50" spans="1:8" ht="28.5" x14ac:dyDescent="0.25">
      <c r="A50" s="71" t="s">
        <v>31</v>
      </c>
      <c r="B50" s="85" t="s">
        <v>98</v>
      </c>
      <c r="C50" s="27">
        <f>C51+C55+C60+C62+C66+C64</f>
        <v>0</v>
      </c>
      <c r="D50" s="27">
        <f>D51+D55+D60+D62+D66+D64</f>
        <v>2477981</v>
      </c>
      <c r="E50" s="37"/>
      <c r="F50" s="37"/>
      <c r="G50" s="37"/>
      <c r="H50" s="38"/>
    </row>
    <row r="51" spans="1:8" ht="30" hidden="1" x14ac:dyDescent="0.25">
      <c r="A51" s="22"/>
      <c r="B51" s="30" t="s">
        <v>63</v>
      </c>
      <c r="C51" s="3">
        <f t="shared" ref="C51:D51" si="5">C52+C53+C54</f>
        <v>0</v>
      </c>
      <c r="D51" s="3">
        <f t="shared" si="5"/>
        <v>0</v>
      </c>
      <c r="E51" s="86">
        <f t="shared" ref="E51:G51" si="6">E52+E53+E54</f>
        <v>0</v>
      </c>
      <c r="F51" s="86">
        <f t="shared" si="6"/>
        <v>0</v>
      </c>
      <c r="G51" s="86">
        <f t="shared" si="6"/>
        <v>0</v>
      </c>
      <c r="H51" s="38"/>
    </row>
    <row r="52" spans="1:8" ht="15.75" hidden="1" x14ac:dyDescent="0.25">
      <c r="A52" s="22"/>
      <c r="B52" s="70"/>
      <c r="C52" s="6"/>
      <c r="D52" s="6"/>
      <c r="E52" s="37"/>
      <c r="F52" s="37"/>
      <c r="G52" s="37"/>
      <c r="H52" s="38"/>
    </row>
    <row r="53" spans="1:8" ht="15.75" hidden="1" x14ac:dyDescent="0.25">
      <c r="A53" s="22"/>
      <c r="B53" s="70"/>
      <c r="C53" s="6"/>
      <c r="D53" s="6"/>
      <c r="E53" s="37"/>
      <c r="F53" s="37"/>
      <c r="G53" s="37"/>
      <c r="H53" s="38"/>
    </row>
    <row r="54" spans="1:8" ht="15.75" hidden="1" x14ac:dyDescent="0.25">
      <c r="A54" s="22"/>
      <c r="B54" s="70"/>
      <c r="C54" s="6"/>
      <c r="D54" s="6"/>
      <c r="E54" s="37"/>
      <c r="F54" s="37"/>
      <c r="G54" s="37"/>
      <c r="H54" s="38"/>
    </row>
    <row r="55" spans="1:8" ht="30" hidden="1" x14ac:dyDescent="0.25">
      <c r="A55" s="22"/>
      <c r="B55" s="87" t="s">
        <v>6</v>
      </c>
      <c r="C55" s="3">
        <f t="shared" ref="C55:D55" si="7">C56+C57+C58+C59</f>
        <v>0</v>
      </c>
      <c r="D55" s="3">
        <f t="shared" si="7"/>
        <v>0</v>
      </c>
      <c r="E55" s="37"/>
      <c r="F55" s="37"/>
      <c r="G55" s="37"/>
      <c r="H55" s="38"/>
    </row>
    <row r="56" spans="1:8" ht="15.75" hidden="1" x14ac:dyDescent="0.25">
      <c r="A56" s="22"/>
      <c r="B56" s="2"/>
      <c r="C56" s="6"/>
      <c r="D56" s="6"/>
      <c r="E56" s="37"/>
      <c r="F56" s="37"/>
      <c r="G56" s="37"/>
      <c r="H56" s="38"/>
    </row>
    <row r="57" spans="1:8" ht="15.75" hidden="1" x14ac:dyDescent="0.25">
      <c r="A57" s="22"/>
      <c r="B57" s="2"/>
      <c r="C57" s="6"/>
      <c r="D57" s="6"/>
      <c r="E57" s="37"/>
      <c r="F57" s="37"/>
      <c r="G57" s="37"/>
      <c r="H57" s="38"/>
    </row>
    <row r="58" spans="1:8" ht="15.75" hidden="1" x14ac:dyDescent="0.25">
      <c r="A58" s="22"/>
      <c r="B58" s="2"/>
      <c r="C58" s="6"/>
      <c r="D58" s="6"/>
      <c r="E58" s="37"/>
      <c r="F58" s="37"/>
      <c r="G58" s="37"/>
      <c r="H58" s="38"/>
    </row>
    <row r="59" spans="1:8" ht="15.75" hidden="1" x14ac:dyDescent="0.25">
      <c r="A59" s="22"/>
      <c r="B59" s="88"/>
      <c r="C59" s="6"/>
      <c r="D59" s="6"/>
      <c r="E59" s="89"/>
      <c r="F59" s="89"/>
      <c r="G59" s="89"/>
      <c r="H59" s="61"/>
    </row>
    <row r="60" spans="1:8" ht="30" hidden="1" x14ac:dyDescent="0.25">
      <c r="A60" s="22"/>
      <c r="B60" s="59" t="s">
        <v>68</v>
      </c>
      <c r="C60" s="3">
        <f t="shared" ref="C60:D60" si="8">C61</f>
        <v>0</v>
      </c>
      <c r="D60" s="3">
        <f t="shared" si="8"/>
        <v>0</v>
      </c>
      <c r="E60" s="89"/>
      <c r="F60" s="89"/>
      <c r="G60" s="89"/>
      <c r="H60" s="61"/>
    </row>
    <row r="61" spans="1:8" ht="18" hidden="1" customHeight="1" x14ac:dyDescent="0.25">
      <c r="A61" s="22"/>
      <c r="B61" s="160"/>
      <c r="C61" s="6"/>
      <c r="D61" s="6"/>
      <c r="E61" s="89"/>
      <c r="F61" s="89"/>
      <c r="G61" s="89"/>
      <c r="H61" s="38"/>
    </row>
    <row r="62" spans="1:8" ht="32.25" hidden="1" customHeight="1" x14ac:dyDescent="0.25">
      <c r="A62" s="22"/>
      <c r="B62" s="30" t="s">
        <v>32</v>
      </c>
      <c r="C62" s="3">
        <f t="shared" ref="C62" si="9">C64+C65</f>
        <v>0</v>
      </c>
      <c r="D62" s="3"/>
      <c r="E62" s="37"/>
      <c r="F62" s="37"/>
      <c r="G62" s="37"/>
      <c r="H62" s="38"/>
    </row>
    <row r="63" spans="1:8" ht="18" hidden="1" customHeight="1" x14ac:dyDescent="0.25">
      <c r="A63" s="22"/>
      <c r="B63" s="30"/>
      <c r="C63" s="3"/>
      <c r="D63" s="3"/>
      <c r="E63" s="37"/>
      <c r="F63" s="37"/>
      <c r="G63" s="37"/>
      <c r="H63" s="38"/>
    </row>
    <row r="64" spans="1:8" ht="32.25" customHeight="1" x14ac:dyDescent="0.25">
      <c r="A64" s="22"/>
      <c r="B64" s="59" t="s">
        <v>42</v>
      </c>
      <c r="C64" s="6">
        <f t="shared" ref="C64:D64" si="10">C65</f>
        <v>0</v>
      </c>
      <c r="D64" s="6">
        <f t="shared" si="10"/>
        <v>2261619</v>
      </c>
      <c r="E64" s="37"/>
      <c r="F64" s="37"/>
      <c r="G64" s="37"/>
      <c r="H64" s="40"/>
    </row>
    <row r="65" spans="1:8" ht="117.75" customHeight="1" x14ac:dyDescent="0.25">
      <c r="A65" s="22"/>
      <c r="B65" s="160" t="s">
        <v>163</v>
      </c>
      <c r="C65" s="36"/>
      <c r="D65" s="35">
        <v>2261619</v>
      </c>
      <c r="E65" s="4"/>
      <c r="F65" s="4"/>
      <c r="G65" s="4"/>
      <c r="H65" s="38" t="s">
        <v>161</v>
      </c>
    </row>
    <row r="66" spans="1:8" ht="45" x14ac:dyDescent="0.25">
      <c r="A66" s="90"/>
      <c r="B66" s="91" t="s">
        <v>74</v>
      </c>
      <c r="C66" s="3">
        <f>C67</f>
        <v>0</v>
      </c>
      <c r="D66" s="3">
        <f>D67</f>
        <v>216362</v>
      </c>
      <c r="E66" s="81" t="e">
        <f>#REF!+#REF!</f>
        <v>#REF!</v>
      </c>
      <c r="F66" s="81" t="e">
        <f>#REF!+#REF!</f>
        <v>#REF!</v>
      </c>
      <c r="G66" s="81" t="e">
        <f>#REF!+#REF!</f>
        <v>#REF!</v>
      </c>
      <c r="H66" s="92"/>
    </row>
    <row r="67" spans="1:8" ht="45" x14ac:dyDescent="0.25">
      <c r="A67" s="22"/>
      <c r="B67" s="5" t="s">
        <v>152</v>
      </c>
      <c r="C67" s="6"/>
      <c r="D67" s="6">
        <v>216362</v>
      </c>
      <c r="E67" s="89"/>
      <c r="F67" s="89"/>
      <c r="G67" s="89"/>
      <c r="H67" s="49" t="s">
        <v>172</v>
      </c>
    </row>
    <row r="68" spans="1:8" ht="15.75" hidden="1" x14ac:dyDescent="0.25">
      <c r="A68" s="44"/>
      <c r="B68" s="5"/>
      <c r="C68" s="52"/>
      <c r="D68" s="6"/>
      <c r="E68" s="37"/>
      <c r="F68" s="37"/>
      <c r="G68" s="37"/>
      <c r="H68" s="32"/>
    </row>
    <row r="69" spans="1:8" ht="71.25" x14ac:dyDescent="0.25">
      <c r="A69" s="93" t="s">
        <v>87</v>
      </c>
      <c r="B69" s="55" t="s">
        <v>88</v>
      </c>
      <c r="C69" s="23">
        <f>C70</f>
        <v>0</v>
      </c>
      <c r="D69" s="23">
        <f>D70</f>
        <v>2055040</v>
      </c>
      <c r="E69" s="74"/>
      <c r="F69" s="74"/>
      <c r="G69" s="74"/>
      <c r="H69" s="38"/>
    </row>
    <row r="70" spans="1:8" ht="77.25" customHeight="1" x14ac:dyDescent="0.25">
      <c r="A70" s="25" t="s">
        <v>93</v>
      </c>
      <c r="B70" s="26" t="s">
        <v>224</v>
      </c>
      <c r="C70" s="27">
        <f t="shared" ref="C70:D70" si="11">C73+C75+C71</f>
        <v>0</v>
      </c>
      <c r="D70" s="27">
        <f t="shared" si="11"/>
        <v>2055040</v>
      </c>
      <c r="E70" s="40"/>
      <c r="F70" s="37"/>
      <c r="G70" s="37"/>
      <c r="H70" s="38"/>
    </row>
    <row r="71" spans="1:8" ht="45" hidden="1" x14ac:dyDescent="0.25">
      <c r="A71" s="94"/>
      <c r="B71" s="95" t="s">
        <v>56</v>
      </c>
      <c r="C71" s="27">
        <f t="shared" ref="C71:D71" si="12">C72</f>
        <v>0</v>
      </c>
      <c r="D71" s="27">
        <f t="shared" si="12"/>
        <v>0</v>
      </c>
      <c r="E71" s="40"/>
      <c r="F71" s="37"/>
      <c r="G71" s="37"/>
      <c r="H71" s="38"/>
    </row>
    <row r="72" spans="1:8" ht="15.75" hidden="1" x14ac:dyDescent="0.25">
      <c r="A72" s="94"/>
      <c r="B72" s="160"/>
      <c r="C72" s="96"/>
      <c r="D72" s="6"/>
      <c r="E72" s="97"/>
      <c r="F72" s="37"/>
      <c r="G72" s="37"/>
      <c r="H72" s="61"/>
    </row>
    <row r="73" spans="1:8" ht="30" hidden="1" x14ac:dyDescent="0.25">
      <c r="A73" s="25"/>
      <c r="B73" s="95" t="s">
        <v>69</v>
      </c>
      <c r="C73" s="3">
        <f t="shared" ref="C73:D73" si="13">C74</f>
        <v>0</v>
      </c>
      <c r="D73" s="3">
        <f t="shared" si="13"/>
        <v>0</v>
      </c>
      <c r="E73" s="40"/>
      <c r="F73" s="37"/>
      <c r="G73" s="37"/>
      <c r="H73" s="38"/>
    </row>
    <row r="74" spans="1:8" ht="15.75" hidden="1" x14ac:dyDescent="0.25">
      <c r="A74" s="25"/>
      <c r="B74" s="160"/>
      <c r="C74" s="96"/>
      <c r="D74" s="6"/>
      <c r="E74" s="97"/>
      <c r="F74" s="37"/>
      <c r="G74" s="37"/>
      <c r="H74" s="61"/>
    </row>
    <row r="75" spans="1:8" ht="30" x14ac:dyDescent="0.25">
      <c r="A75" s="25"/>
      <c r="B75" s="95" t="s">
        <v>61</v>
      </c>
      <c r="C75" s="6">
        <f>C76</f>
        <v>0</v>
      </c>
      <c r="D75" s="6">
        <f>D76</f>
        <v>2055040</v>
      </c>
      <c r="E75" s="6">
        <f t="shared" ref="E75:G75" si="14">E76</f>
        <v>0</v>
      </c>
      <c r="F75" s="6">
        <f t="shared" si="14"/>
        <v>0</v>
      </c>
      <c r="G75" s="6">
        <f t="shared" si="14"/>
        <v>0</v>
      </c>
      <c r="H75" s="61"/>
    </row>
    <row r="76" spans="1:8" ht="81.75" customHeight="1" x14ac:dyDescent="0.25">
      <c r="A76" s="25"/>
      <c r="B76" s="175" t="s">
        <v>229</v>
      </c>
      <c r="C76" s="96"/>
      <c r="D76" s="6">
        <v>2055040</v>
      </c>
      <c r="E76" s="97"/>
      <c r="F76" s="37"/>
      <c r="G76" s="37"/>
      <c r="H76" s="61" t="s">
        <v>161</v>
      </c>
    </row>
    <row r="77" spans="1:8" ht="57" x14ac:dyDescent="0.25">
      <c r="A77" s="22" t="s">
        <v>33</v>
      </c>
      <c r="B77" s="55" t="s">
        <v>34</v>
      </c>
      <c r="C77" s="23">
        <f>C78+C81</f>
        <v>0</v>
      </c>
      <c r="D77" s="23">
        <f>D78+D81</f>
        <v>1568093</v>
      </c>
      <c r="E77" s="23" t="e">
        <f>E78+#REF!+#REF!</f>
        <v>#REF!</v>
      </c>
      <c r="F77" s="23" t="e">
        <f>F78+#REF!+#REF!</f>
        <v>#REF!</v>
      </c>
      <c r="G77" s="23" t="e">
        <f>G78+#REF!+#REF!</f>
        <v>#REF!</v>
      </c>
      <c r="H77" s="38"/>
    </row>
    <row r="78" spans="1:8" ht="57" x14ac:dyDescent="0.25">
      <c r="A78" s="71" t="s">
        <v>35</v>
      </c>
      <c r="B78" s="57" t="s">
        <v>36</v>
      </c>
      <c r="C78" s="27">
        <f t="shared" ref="C78:D78" si="15">C79</f>
        <v>0</v>
      </c>
      <c r="D78" s="27">
        <f t="shared" si="15"/>
        <v>1058808</v>
      </c>
      <c r="E78" s="37"/>
      <c r="F78" s="37"/>
      <c r="G78" s="37"/>
      <c r="H78" s="38"/>
    </row>
    <row r="79" spans="1:8" ht="45" x14ac:dyDescent="0.25">
      <c r="A79" s="99"/>
      <c r="B79" s="59" t="s">
        <v>37</v>
      </c>
      <c r="C79" s="3">
        <f>C80</f>
        <v>0</v>
      </c>
      <c r="D79" s="3">
        <f>D80</f>
        <v>1058808</v>
      </c>
      <c r="E79" s="37" t="e">
        <f>-#REF!</f>
        <v>#REF!</v>
      </c>
      <c r="F79" s="37" t="e">
        <f>-#REF!</f>
        <v>#REF!</v>
      </c>
      <c r="G79" s="37" t="e">
        <f>-#REF!</f>
        <v>#REF!</v>
      </c>
      <c r="H79" s="38"/>
    </row>
    <row r="80" spans="1:8" ht="30" customHeight="1" x14ac:dyDescent="0.25">
      <c r="A80" s="100"/>
      <c r="B80" s="178"/>
      <c r="C80" s="6"/>
      <c r="D80" s="6">
        <f>1472286-413478</f>
        <v>1058808</v>
      </c>
      <c r="E80" s="37"/>
      <c r="F80" s="37"/>
      <c r="G80" s="37"/>
      <c r="H80" s="10" t="s">
        <v>225</v>
      </c>
    </row>
    <row r="81" spans="1:8" ht="101.25" customHeight="1" x14ac:dyDescent="0.25">
      <c r="A81" s="71" t="s">
        <v>165</v>
      </c>
      <c r="B81" s="179" t="s">
        <v>164</v>
      </c>
      <c r="C81" s="27">
        <f t="shared" ref="C81:D81" si="16">C82</f>
        <v>0</v>
      </c>
      <c r="D81" s="27">
        <f t="shared" si="16"/>
        <v>509285</v>
      </c>
      <c r="E81" s="37"/>
      <c r="F81" s="37"/>
      <c r="G81" s="37"/>
      <c r="H81" s="38"/>
    </row>
    <row r="82" spans="1:8" ht="45" x14ac:dyDescent="0.25">
      <c r="A82" s="71"/>
      <c r="B82" s="180" t="s">
        <v>37</v>
      </c>
      <c r="C82" s="3">
        <f t="shared" ref="C82:D82" si="17">C83</f>
        <v>0</v>
      </c>
      <c r="D82" s="3">
        <f t="shared" si="17"/>
        <v>509285</v>
      </c>
      <c r="E82" s="37"/>
      <c r="F82" s="37"/>
      <c r="G82" s="37"/>
      <c r="H82" s="38"/>
    </row>
    <row r="83" spans="1:8" ht="30" customHeight="1" x14ac:dyDescent="0.25">
      <c r="A83" s="22"/>
      <c r="B83" s="181"/>
      <c r="C83" s="6"/>
      <c r="D83" s="6">
        <v>509285</v>
      </c>
      <c r="E83" s="37"/>
      <c r="F83" s="37"/>
      <c r="G83" s="37"/>
      <c r="H83" s="38" t="s">
        <v>246</v>
      </c>
    </row>
    <row r="84" spans="1:8" ht="127.5" customHeight="1" x14ac:dyDescent="0.25">
      <c r="A84" s="22" t="s">
        <v>39</v>
      </c>
      <c r="B84" s="55" t="s">
        <v>40</v>
      </c>
      <c r="C84" s="23">
        <f>C85</f>
        <v>0</v>
      </c>
      <c r="D84" s="23">
        <f>D85</f>
        <v>100194</v>
      </c>
      <c r="E84" s="7"/>
      <c r="F84" s="7"/>
      <c r="G84" s="7"/>
      <c r="H84" s="38"/>
    </row>
    <row r="85" spans="1:8" ht="73.5" customHeight="1" x14ac:dyDescent="0.25">
      <c r="A85" s="71" t="s">
        <v>41</v>
      </c>
      <c r="B85" s="57" t="s">
        <v>226</v>
      </c>
      <c r="C85" s="27">
        <f t="shared" ref="C85:D85" si="18">C86</f>
        <v>0</v>
      </c>
      <c r="D85" s="27">
        <f t="shared" si="18"/>
        <v>100194</v>
      </c>
      <c r="E85" s="7"/>
      <c r="F85" s="7"/>
      <c r="G85" s="7"/>
      <c r="H85" s="38"/>
    </row>
    <row r="86" spans="1:8" ht="45" x14ac:dyDescent="0.25">
      <c r="A86" s="22"/>
      <c r="B86" s="101" t="s">
        <v>38</v>
      </c>
      <c r="C86" s="3">
        <f>SUM(C87:C87)</f>
        <v>0</v>
      </c>
      <c r="D86" s="3">
        <f>SUM(D87:D87)</f>
        <v>100194</v>
      </c>
      <c r="E86" s="102"/>
      <c r="F86" s="102"/>
      <c r="G86" s="102"/>
      <c r="H86" s="103"/>
    </row>
    <row r="87" spans="1:8" ht="60" x14ac:dyDescent="0.25">
      <c r="A87" s="22"/>
      <c r="B87" s="5" t="s">
        <v>227</v>
      </c>
      <c r="C87" s="6"/>
      <c r="D87" s="6">
        <v>100194</v>
      </c>
      <c r="E87" s="104"/>
      <c r="F87" s="104"/>
      <c r="G87" s="104"/>
      <c r="H87" s="38" t="s">
        <v>144</v>
      </c>
    </row>
    <row r="88" spans="1:8" ht="46.5" customHeight="1" x14ac:dyDescent="0.25">
      <c r="A88" s="22" t="s">
        <v>17</v>
      </c>
      <c r="B88" s="105" t="s">
        <v>18</v>
      </c>
      <c r="C88" s="106">
        <f>C89</f>
        <v>0</v>
      </c>
      <c r="D88" s="106">
        <f>D89</f>
        <v>2729080</v>
      </c>
      <c r="E88" s="24"/>
      <c r="F88" s="24"/>
      <c r="G88" s="24"/>
      <c r="H88" s="107"/>
    </row>
    <row r="89" spans="1:8" ht="60" customHeight="1" x14ac:dyDescent="0.25">
      <c r="A89" s="25" t="s">
        <v>19</v>
      </c>
      <c r="B89" s="85" t="s">
        <v>20</v>
      </c>
      <c r="C89" s="108">
        <f>C90+C94</f>
        <v>0</v>
      </c>
      <c r="D89" s="108">
        <f>D90+D94</f>
        <v>2729080</v>
      </c>
      <c r="E89" s="28"/>
      <c r="F89" s="28"/>
      <c r="G89" s="28"/>
      <c r="H89" s="8"/>
    </row>
    <row r="90" spans="1:8" ht="22.5" customHeight="1" x14ac:dyDescent="0.25">
      <c r="A90" s="25"/>
      <c r="B90" s="112" t="s">
        <v>44</v>
      </c>
      <c r="C90" s="109">
        <f t="shared" ref="C90:D90" si="19">C91</f>
        <v>0</v>
      </c>
      <c r="D90" s="109">
        <f t="shared" si="19"/>
        <v>930000</v>
      </c>
      <c r="E90" s="40"/>
      <c r="F90" s="40"/>
      <c r="G90" s="40"/>
      <c r="H90" s="38"/>
    </row>
    <row r="91" spans="1:8" ht="27" customHeight="1" x14ac:dyDescent="0.25">
      <c r="A91" s="25"/>
      <c r="B91" s="157" t="s">
        <v>228</v>
      </c>
      <c r="C91" s="109"/>
      <c r="D91" s="110">
        <v>930000</v>
      </c>
      <c r="E91" s="28"/>
      <c r="F91" s="28"/>
      <c r="G91" s="28"/>
      <c r="H91" s="172" t="s">
        <v>199</v>
      </c>
    </row>
    <row r="92" spans="1:8" ht="15.75" hidden="1" x14ac:dyDescent="0.25">
      <c r="A92" s="40"/>
      <c r="B92" s="157"/>
      <c r="C92" s="110"/>
      <c r="D92" s="110"/>
      <c r="E92" s="40"/>
      <c r="F92" s="40"/>
      <c r="G92" s="40"/>
      <c r="H92" s="172"/>
    </row>
    <row r="93" spans="1:8" ht="15.75" hidden="1" x14ac:dyDescent="0.25">
      <c r="A93" s="22"/>
      <c r="B93" s="157"/>
      <c r="C93" s="109"/>
      <c r="D93" s="109"/>
      <c r="E93" s="28"/>
      <c r="F93" s="28"/>
      <c r="G93" s="28"/>
      <c r="H93" s="172"/>
    </row>
    <row r="94" spans="1:8" ht="30" x14ac:dyDescent="0.25">
      <c r="A94" s="22"/>
      <c r="B94" s="30" t="s">
        <v>21</v>
      </c>
      <c r="C94" s="109">
        <f t="shared" ref="C94:D94" si="20">C95+C96</f>
        <v>0</v>
      </c>
      <c r="D94" s="109">
        <f t="shared" si="20"/>
        <v>1799080</v>
      </c>
      <c r="E94" s="111"/>
      <c r="F94" s="111"/>
      <c r="G94" s="111"/>
      <c r="H94" s="172"/>
    </row>
    <row r="95" spans="1:8" ht="45" x14ac:dyDescent="0.25">
      <c r="A95" s="22"/>
      <c r="B95" s="98" t="s">
        <v>132</v>
      </c>
      <c r="C95" s="109"/>
      <c r="D95" s="110">
        <v>1650000</v>
      </c>
      <c r="E95" s="111"/>
      <c r="F95" s="111"/>
      <c r="G95" s="111"/>
      <c r="H95" s="172" t="s">
        <v>199</v>
      </c>
    </row>
    <row r="96" spans="1:8" ht="27.75" customHeight="1" x14ac:dyDescent="0.25">
      <c r="A96" s="40"/>
      <c r="B96" s="157" t="s">
        <v>131</v>
      </c>
      <c r="C96" s="110"/>
      <c r="D96" s="110">
        <v>149080</v>
      </c>
      <c r="E96" s="40"/>
      <c r="F96" s="40"/>
      <c r="G96" s="40"/>
      <c r="H96" s="172" t="s">
        <v>199</v>
      </c>
    </row>
    <row r="97" spans="1:8" ht="60.75" customHeight="1" x14ac:dyDescent="0.25">
      <c r="A97" s="93" t="s">
        <v>89</v>
      </c>
      <c r="B97" s="55" t="s">
        <v>90</v>
      </c>
      <c r="C97" s="23">
        <f>C98</f>
        <v>0</v>
      </c>
      <c r="D97" s="23">
        <f>D98</f>
        <v>368415</v>
      </c>
      <c r="E97" s="74"/>
      <c r="F97" s="74"/>
      <c r="G97" s="74"/>
      <c r="H97" s="38"/>
    </row>
    <row r="98" spans="1:8" ht="85.5" x14ac:dyDescent="0.25">
      <c r="A98" s="46" t="s">
        <v>108</v>
      </c>
      <c r="B98" s="57" t="s">
        <v>109</v>
      </c>
      <c r="C98" s="27">
        <f t="shared" ref="C98:D98" si="21">C99</f>
        <v>0</v>
      </c>
      <c r="D98" s="27">
        <f t="shared" si="21"/>
        <v>368415</v>
      </c>
      <c r="E98" s="74"/>
      <c r="F98" s="74"/>
      <c r="G98" s="74"/>
      <c r="H98" s="38"/>
    </row>
    <row r="99" spans="1:8" ht="45" x14ac:dyDescent="0.25">
      <c r="A99" s="46"/>
      <c r="B99" s="30" t="s">
        <v>126</v>
      </c>
      <c r="C99" s="3">
        <f t="shared" ref="C99:D99" si="22">C100</f>
        <v>0</v>
      </c>
      <c r="D99" s="3">
        <f t="shared" si="22"/>
        <v>368415</v>
      </c>
      <c r="E99" s="74"/>
      <c r="F99" s="74"/>
      <c r="G99" s="74"/>
      <c r="H99" s="38"/>
    </row>
    <row r="100" spans="1:8" ht="45" x14ac:dyDescent="0.25">
      <c r="A100" s="46"/>
      <c r="B100" s="2" t="s">
        <v>129</v>
      </c>
      <c r="C100" s="6"/>
      <c r="D100" s="6">
        <f>49500+318915</f>
        <v>368415</v>
      </c>
      <c r="E100" s="20"/>
      <c r="F100" s="20"/>
      <c r="G100" s="20"/>
      <c r="H100" s="61" t="s">
        <v>130</v>
      </c>
    </row>
    <row r="101" spans="1:8" ht="72.75" customHeight="1" x14ac:dyDescent="0.25">
      <c r="A101" s="22" t="s">
        <v>79</v>
      </c>
      <c r="B101" s="42" t="s">
        <v>80</v>
      </c>
      <c r="C101" s="23">
        <f>C102</f>
        <v>0</v>
      </c>
      <c r="D101" s="23">
        <f>D102</f>
        <v>147018</v>
      </c>
      <c r="E101" s="113" t="e">
        <f>#REF!+E102+#REF!</f>
        <v>#REF!</v>
      </c>
      <c r="F101" s="113" t="e">
        <f>#REF!+F102+#REF!</f>
        <v>#REF!</v>
      </c>
      <c r="G101" s="113" t="e">
        <f>#REF!+G102+#REF!</f>
        <v>#REF!</v>
      </c>
      <c r="H101" s="38"/>
    </row>
    <row r="102" spans="1:8" ht="87" customHeight="1" x14ac:dyDescent="0.25">
      <c r="A102" s="25" t="s">
        <v>81</v>
      </c>
      <c r="B102" s="34" t="s">
        <v>82</v>
      </c>
      <c r="C102" s="27">
        <f>C103</f>
        <v>0</v>
      </c>
      <c r="D102" s="27">
        <f>D103</f>
        <v>147018</v>
      </c>
      <c r="E102" s="9"/>
      <c r="F102" s="9"/>
      <c r="G102" s="9"/>
      <c r="H102" s="82"/>
    </row>
    <row r="103" spans="1:8" ht="46.5" customHeight="1" x14ac:dyDescent="0.25">
      <c r="A103" s="29"/>
      <c r="B103" s="30" t="s">
        <v>124</v>
      </c>
      <c r="C103" s="6">
        <f t="shared" ref="C103:D103" si="23">C104</f>
        <v>0</v>
      </c>
      <c r="D103" s="6">
        <f t="shared" si="23"/>
        <v>147018</v>
      </c>
      <c r="E103" s="9"/>
      <c r="F103" s="9"/>
      <c r="G103" s="9"/>
      <c r="H103" s="60"/>
    </row>
    <row r="104" spans="1:8" ht="61.5" customHeight="1" x14ac:dyDescent="0.25">
      <c r="A104" s="29"/>
      <c r="B104" s="157" t="s">
        <v>142</v>
      </c>
      <c r="C104" s="6"/>
      <c r="D104" s="6">
        <v>147018</v>
      </c>
      <c r="E104" s="74"/>
      <c r="F104" s="74"/>
      <c r="G104" s="74"/>
      <c r="H104" s="38" t="s">
        <v>230</v>
      </c>
    </row>
    <row r="105" spans="1:8" ht="72.75" customHeight="1" x14ac:dyDescent="0.25">
      <c r="A105" s="22" t="s">
        <v>23</v>
      </c>
      <c r="B105" s="42" t="s">
        <v>24</v>
      </c>
      <c r="C105" s="114">
        <f>C106+C109+C116</f>
        <v>449900267</v>
      </c>
      <c r="D105" s="114">
        <f>D109+D112+D116</f>
        <v>56687088</v>
      </c>
      <c r="E105" s="40"/>
      <c r="F105" s="40"/>
      <c r="G105" s="40"/>
      <c r="H105" s="38"/>
    </row>
    <row r="106" spans="1:8" ht="87.75" customHeight="1" x14ac:dyDescent="0.25">
      <c r="A106" s="25" t="s">
        <v>185</v>
      </c>
      <c r="B106" s="26" t="s">
        <v>186</v>
      </c>
      <c r="C106" s="167">
        <f>C107</f>
        <v>320000000</v>
      </c>
      <c r="D106" s="114"/>
      <c r="E106" s="40"/>
      <c r="F106" s="40"/>
      <c r="G106" s="40"/>
      <c r="H106" s="38"/>
    </row>
    <row r="107" spans="1:8" ht="45.75" customHeight="1" x14ac:dyDescent="0.25">
      <c r="A107" s="25"/>
      <c r="B107" s="30" t="s">
        <v>25</v>
      </c>
      <c r="C107" s="109">
        <f>C108</f>
        <v>320000000</v>
      </c>
      <c r="D107" s="114"/>
      <c r="E107" s="40"/>
      <c r="F107" s="40"/>
      <c r="G107" s="40"/>
      <c r="H107" s="38"/>
    </row>
    <row r="108" spans="1:8" ht="30.75" customHeight="1" x14ac:dyDescent="0.25">
      <c r="A108" s="71"/>
      <c r="B108" s="2" t="s">
        <v>143</v>
      </c>
      <c r="C108" s="110">
        <v>320000000</v>
      </c>
      <c r="D108" s="110"/>
      <c r="E108" s="40"/>
      <c r="F108" s="40"/>
      <c r="G108" s="40"/>
      <c r="H108" s="38" t="s">
        <v>187</v>
      </c>
    </row>
    <row r="109" spans="1:8" ht="71.25" x14ac:dyDescent="0.25">
      <c r="A109" s="115" t="s">
        <v>91</v>
      </c>
      <c r="B109" s="26" t="s">
        <v>92</v>
      </c>
      <c r="C109" s="116">
        <f t="shared" ref="C109:D109" si="24">C110</f>
        <v>0</v>
      </c>
      <c r="D109" s="116">
        <f t="shared" si="24"/>
        <v>6429281</v>
      </c>
      <c r="E109" s="117"/>
      <c r="F109" s="117"/>
      <c r="G109" s="117"/>
      <c r="H109" s="64"/>
    </row>
    <row r="110" spans="1:8" ht="45" x14ac:dyDescent="0.25">
      <c r="A110" s="118"/>
      <c r="B110" s="30" t="s">
        <v>42</v>
      </c>
      <c r="C110" s="3">
        <f>C111</f>
        <v>0</v>
      </c>
      <c r="D110" s="3">
        <f>D111</f>
        <v>6429281</v>
      </c>
      <c r="E110" s="31"/>
      <c r="F110" s="31"/>
      <c r="G110" s="31"/>
      <c r="H110" s="82"/>
    </row>
    <row r="111" spans="1:8" ht="93" customHeight="1" x14ac:dyDescent="0.25">
      <c r="A111" s="119"/>
      <c r="B111" s="176" t="s">
        <v>128</v>
      </c>
      <c r="C111" s="110"/>
      <c r="D111" s="110">
        <v>6429281</v>
      </c>
      <c r="E111" s="120"/>
      <c r="F111" s="120"/>
      <c r="G111" s="120"/>
      <c r="H111" s="38" t="s">
        <v>231</v>
      </c>
    </row>
    <row r="112" spans="1:8" ht="90.75" customHeight="1" x14ac:dyDescent="0.25">
      <c r="A112" s="168" t="s">
        <v>188</v>
      </c>
      <c r="B112" s="26" t="s">
        <v>189</v>
      </c>
      <c r="C112" s="167">
        <f>C113</f>
        <v>0</v>
      </c>
      <c r="D112" s="167">
        <f>D113</f>
        <v>50000000</v>
      </c>
      <c r="E112" s="120"/>
      <c r="F112" s="120"/>
      <c r="G112" s="120"/>
      <c r="H112" s="38"/>
    </row>
    <row r="113" spans="1:8" ht="47.25" customHeight="1" x14ac:dyDescent="0.25">
      <c r="A113" s="119"/>
      <c r="B113" s="30" t="s">
        <v>42</v>
      </c>
      <c r="C113" s="109">
        <f>C114+C115</f>
        <v>0</v>
      </c>
      <c r="D113" s="109">
        <f>D114+D115</f>
        <v>50000000</v>
      </c>
      <c r="E113" s="120"/>
      <c r="F113" s="120"/>
      <c r="G113" s="120"/>
      <c r="H113" s="38"/>
    </row>
    <row r="114" spans="1:8" ht="107.25" customHeight="1" x14ac:dyDescent="0.25">
      <c r="A114" s="119"/>
      <c r="B114" s="169" t="s">
        <v>190</v>
      </c>
      <c r="C114" s="170"/>
      <c r="D114" s="170">
        <v>44500000</v>
      </c>
      <c r="E114" s="120"/>
      <c r="F114" s="120"/>
      <c r="G114" s="120"/>
      <c r="H114" s="38" t="s">
        <v>194</v>
      </c>
    </row>
    <row r="115" spans="1:8" ht="180.75" customHeight="1" x14ac:dyDescent="0.25">
      <c r="A115" s="119"/>
      <c r="B115" s="169" t="s">
        <v>191</v>
      </c>
      <c r="C115" s="170"/>
      <c r="D115" s="170">
        <v>5500000</v>
      </c>
      <c r="E115" s="120"/>
      <c r="F115" s="120"/>
      <c r="G115" s="120"/>
      <c r="H115" s="38" t="s">
        <v>194</v>
      </c>
    </row>
    <row r="116" spans="1:8" ht="71.25" x14ac:dyDescent="0.25">
      <c r="A116" s="44" t="s">
        <v>94</v>
      </c>
      <c r="B116" s="57" t="s">
        <v>95</v>
      </c>
      <c r="C116" s="121">
        <f t="shared" ref="C116:D116" si="25">C117</f>
        <v>129900267</v>
      </c>
      <c r="D116" s="121">
        <f t="shared" si="25"/>
        <v>257807</v>
      </c>
      <c r="E116" s="37"/>
      <c r="F116" s="37"/>
      <c r="G116" s="37"/>
      <c r="H116" s="38"/>
    </row>
    <row r="117" spans="1:8" ht="45" x14ac:dyDescent="0.25">
      <c r="A117" s="44"/>
      <c r="B117" s="30" t="s">
        <v>42</v>
      </c>
      <c r="C117" s="3">
        <f t="shared" ref="C117:D117" si="26">C118+C119</f>
        <v>129900267</v>
      </c>
      <c r="D117" s="3">
        <f t="shared" si="26"/>
        <v>257807</v>
      </c>
      <c r="E117" s="37"/>
      <c r="F117" s="37"/>
      <c r="G117" s="37"/>
      <c r="H117" s="38"/>
    </row>
    <row r="118" spans="1:8" ht="76.5" customHeight="1" x14ac:dyDescent="0.25">
      <c r="A118" s="44"/>
      <c r="B118" s="2" t="s">
        <v>147</v>
      </c>
      <c r="C118" s="52"/>
      <c r="D118" s="6">
        <v>257807</v>
      </c>
      <c r="E118" s="37"/>
      <c r="F118" s="37"/>
      <c r="G118" s="37"/>
      <c r="H118" s="38" t="s">
        <v>206</v>
      </c>
    </row>
    <row r="119" spans="1:8" ht="48" customHeight="1" x14ac:dyDescent="0.25">
      <c r="A119" s="44"/>
      <c r="B119" s="2" t="s">
        <v>154</v>
      </c>
      <c r="C119" s="52">
        <v>129900267</v>
      </c>
      <c r="D119" s="6"/>
      <c r="E119" s="37"/>
      <c r="F119" s="37"/>
      <c r="G119" s="37"/>
      <c r="H119" s="38" t="s">
        <v>195</v>
      </c>
    </row>
    <row r="120" spans="1:8" ht="72" customHeight="1" x14ac:dyDescent="0.25">
      <c r="A120" s="22" t="s">
        <v>99</v>
      </c>
      <c r="B120" s="42" t="s">
        <v>45</v>
      </c>
      <c r="C120" s="23">
        <f>C121+C124</f>
        <v>0</v>
      </c>
      <c r="D120" s="23">
        <f>D121+D124</f>
        <v>1292725</v>
      </c>
      <c r="E120" s="9"/>
      <c r="F120" s="9"/>
      <c r="G120" s="9"/>
      <c r="H120" s="82"/>
    </row>
    <row r="121" spans="1:8" ht="58.5" customHeight="1" x14ac:dyDescent="0.25">
      <c r="A121" s="44" t="s">
        <v>46</v>
      </c>
      <c r="B121" s="26" t="s">
        <v>47</v>
      </c>
      <c r="C121" s="27">
        <f t="shared" ref="C121:G122" si="27">C122</f>
        <v>0</v>
      </c>
      <c r="D121" s="27">
        <f t="shared" si="27"/>
        <v>1142480</v>
      </c>
      <c r="E121" s="123">
        <f t="shared" si="27"/>
        <v>0</v>
      </c>
      <c r="F121" s="123">
        <f t="shared" si="27"/>
        <v>0</v>
      </c>
      <c r="G121" s="123">
        <f t="shared" si="27"/>
        <v>0</v>
      </c>
      <c r="H121" s="38"/>
    </row>
    <row r="122" spans="1:8" ht="34.5" customHeight="1" x14ac:dyDescent="0.25">
      <c r="A122" s="44"/>
      <c r="B122" s="59" t="s">
        <v>43</v>
      </c>
      <c r="C122" s="3">
        <f t="shared" si="27"/>
        <v>0</v>
      </c>
      <c r="D122" s="3">
        <f t="shared" si="27"/>
        <v>1142480</v>
      </c>
      <c r="E122" s="89"/>
      <c r="F122" s="89"/>
      <c r="G122" s="89"/>
      <c r="H122" s="38"/>
    </row>
    <row r="123" spans="1:8" ht="27.75" customHeight="1" x14ac:dyDescent="0.25">
      <c r="A123" s="44"/>
      <c r="B123" s="98"/>
      <c r="C123" s="6"/>
      <c r="D123" s="6">
        <f>1144480-2000</f>
        <v>1142480</v>
      </c>
      <c r="E123" s="9"/>
      <c r="F123" s="9"/>
      <c r="G123" s="9"/>
      <c r="H123" s="10" t="s">
        <v>233</v>
      </c>
    </row>
    <row r="124" spans="1:8" ht="71.25" x14ac:dyDescent="0.25">
      <c r="A124" s="25" t="s">
        <v>48</v>
      </c>
      <c r="B124" s="124" t="s">
        <v>83</v>
      </c>
      <c r="C124" s="27">
        <f>C125</f>
        <v>0</v>
      </c>
      <c r="D124" s="27">
        <f>D125</f>
        <v>150245</v>
      </c>
      <c r="E124" s="125"/>
      <c r="F124" s="125"/>
      <c r="G124" s="125"/>
      <c r="H124" s="126"/>
    </row>
    <row r="125" spans="1:8" ht="33.75" customHeight="1" x14ac:dyDescent="0.25">
      <c r="A125" s="22"/>
      <c r="B125" s="59" t="s">
        <v>43</v>
      </c>
      <c r="C125" s="3">
        <f>C126</f>
        <v>0</v>
      </c>
      <c r="D125" s="3">
        <f>D126</f>
        <v>150245</v>
      </c>
      <c r="E125" s="24"/>
      <c r="F125" s="24"/>
      <c r="G125" s="24"/>
      <c r="H125" s="128"/>
    </row>
    <row r="126" spans="1:8" ht="26.25" x14ac:dyDescent="0.25">
      <c r="A126" s="22"/>
      <c r="B126" s="45"/>
      <c r="C126" s="6"/>
      <c r="D126" s="6">
        <f>2000+78245+220000-150000</f>
        <v>150245</v>
      </c>
      <c r="E126" s="9"/>
      <c r="F126" s="9"/>
      <c r="G126" s="9"/>
      <c r="H126" s="10" t="s">
        <v>234</v>
      </c>
    </row>
    <row r="127" spans="1:8" ht="73.5" customHeight="1" x14ac:dyDescent="0.25">
      <c r="A127" s="41" t="s">
        <v>96</v>
      </c>
      <c r="B127" s="105" t="s">
        <v>97</v>
      </c>
      <c r="C127" s="23">
        <f>C128+C134+C137</f>
        <v>349947592</v>
      </c>
      <c r="D127" s="23">
        <f>D128+D134+D137</f>
        <v>7421</v>
      </c>
      <c r="E127" s="23" t="e">
        <f>E128+#REF!+E134+E137</f>
        <v>#REF!</v>
      </c>
      <c r="F127" s="23" t="e">
        <f>F128+#REF!+F134+F137</f>
        <v>#REF!</v>
      </c>
      <c r="G127" s="23" t="e">
        <f>G128+#REF!+G134+G137</f>
        <v>#REF!</v>
      </c>
      <c r="H127" s="38"/>
    </row>
    <row r="128" spans="1:8" ht="60.75" customHeight="1" x14ac:dyDescent="0.25">
      <c r="A128" s="44" t="s">
        <v>112</v>
      </c>
      <c r="B128" s="85" t="s">
        <v>113</v>
      </c>
      <c r="C128" s="27">
        <f t="shared" ref="C128:D128" si="28">C129</f>
        <v>87111186</v>
      </c>
      <c r="D128" s="27">
        <f t="shared" si="28"/>
        <v>0</v>
      </c>
      <c r="E128" s="37"/>
      <c r="F128" s="37"/>
      <c r="G128" s="37"/>
      <c r="H128" s="38"/>
    </row>
    <row r="129" spans="1:8" ht="30" x14ac:dyDescent="0.25">
      <c r="A129" s="41"/>
      <c r="B129" s="30" t="s">
        <v>119</v>
      </c>
      <c r="C129" s="3">
        <f>C130</f>
        <v>87111186</v>
      </c>
      <c r="D129" s="3">
        <f>D130</f>
        <v>0</v>
      </c>
      <c r="E129" s="23" t="e">
        <f>#REF!+#REF!+E130+#REF!</f>
        <v>#REF!</v>
      </c>
      <c r="F129" s="23" t="e">
        <f>#REF!+#REF!+F130+#REF!</f>
        <v>#REF!</v>
      </c>
      <c r="G129" s="23" t="e">
        <f>#REF!+#REF!+G130+#REF!</f>
        <v>#REF!</v>
      </c>
      <c r="H129" s="38"/>
    </row>
    <row r="130" spans="1:8" ht="47.25" customHeight="1" x14ac:dyDescent="0.25">
      <c r="A130" s="41"/>
      <c r="B130" s="161" t="s">
        <v>235</v>
      </c>
      <c r="C130" s="6">
        <v>87111186</v>
      </c>
      <c r="D130" s="23"/>
      <c r="E130" s="37"/>
      <c r="F130" s="37"/>
      <c r="G130" s="37"/>
      <c r="H130" s="61" t="s">
        <v>236</v>
      </c>
    </row>
    <row r="131" spans="1:8" ht="15.75" hidden="1" x14ac:dyDescent="0.25">
      <c r="A131" s="22"/>
      <c r="B131" s="2"/>
      <c r="C131" s="129"/>
      <c r="D131" s="3"/>
      <c r="E131" s="37"/>
      <c r="F131" s="37"/>
      <c r="G131" s="37"/>
      <c r="H131" s="184"/>
    </row>
    <row r="132" spans="1:8" ht="20.25" hidden="1" customHeight="1" x14ac:dyDescent="0.25">
      <c r="A132" s="22"/>
      <c r="B132" s="2"/>
      <c r="C132" s="72"/>
      <c r="D132" s="3"/>
      <c r="E132" s="37"/>
      <c r="F132" s="37"/>
      <c r="G132" s="37"/>
      <c r="H132" s="32"/>
    </row>
    <row r="133" spans="1:8" ht="15.75" hidden="1" x14ac:dyDescent="0.25">
      <c r="A133" s="22"/>
      <c r="B133" s="2"/>
      <c r="C133" s="6"/>
      <c r="D133" s="6"/>
      <c r="E133" s="37"/>
      <c r="F133" s="37"/>
      <c r="G133" s="37"/>
      <c r="H133" s="38"/>
    </row>
    <row r="134" spans="1:8" ht="57" x14ac:dyDescent="0.25">
      <c r="A134" s="25" t="s">
        <v>106</v>
      </c>
      <c r="B134" s="26" t="s">
        <v>107</v>
      </c>
      <c r="C134" s="27">
        <f>C135</f>
        <v>15000000</v>
      </c>
      <c r="D134" s="27">
        <f>D135</f>
        <v>0</v>
      </c>
      <c r="E134" s="37"/>
      <c r="F134" s="37"/>
      <c r="G134" s="37"/>
      <c r="H134" s="38"/>
    </row>
    <row r="135" spans="1:8" ht="45" x14ac:dyDescent="0.25">
      <c r="A135" s="25"/>
      <c r="B135" s="30" t="s">
        <v>25</v>
      </c>
      <c r="C135" s="3">
        <f>C136</f>
        <v>15000000</v>
      </c>
      <c r="D135" s="27"/>
      <c r="E135" s="37"/>
      <c r="F135" s="37"/>
      <c r="G135" s="37"/>
      <c r="H135" s="38"/>
    </row>
    <row r="136" spans="1:8" ht="30" x14ac:dyDescent="0.25">
      <c r="A136" s="25"/>
      <c r="B136" s="2" t="s">
        <v>143</v>
      </c>
      <c r="C136" s="149">
        <v>15000000</v>
      </c>
      <c r="D136" s="27"/>
      <c r="E136" s="37"/>
      <c r="F136" s="37"/>
      <c r="G136" s="37"/>
      <c r="H136" s="38" t="s">
        <v>157</v>
      </c>
    </row>
    <row r="137" spans="1:8" ht="57.75" customHeight="1" x14ac:dyDescent="0.25">
      <c r="A137" s="25" t="s">
        <v>135</v>
      </c>
      <c r="B137" s="85" t="s">
        <v>136</v>
      </c>
      <c r="C137" s="27">
        <f t="shared" ref="C137:D137" si="29">C138</f>
        <v>247836406</v>
      </c>
      <c r="D137" s="27">
        <f t="shared" si="29"/>
        <v>7421</v>
      </c>
      <c r="E137" s="37"/>
      <c r="F137" s="37"/>
      <c r="G137" s="37"/>
      <c r="H137" s="38"/>
    </row>
    <row r="138" spans="1:8" ht="34.5" customHeight="1" x14ac:dyDescent="0.25">
      <c r="A138" s="25"/>
      <c r="B138" s="30" t="s">
        <v>119</v>
      </c>
      <c r="C138" s="3">
        <f>SUM(C139:C144)</f>
        <v>247836406</v>
      </c>
      <c r="D138" s="3">
        <f>SUM(D139:D144)</f>
        <v>7421</v>
      </c>
      <c r="E138" s="37"/>
      <c r="F138" s="37"/>
      <c r="G138" s="37"/>
      <c r="H138" s="38"/>
    </row>
    <row r="139" spans="1:8" ht="54.75" customHeight="1" x14ac:dyDescent="0.25">
      <c r="A139" s="22"/>
      <c r="B139" s="68" t="s">
        <v>228</v>
      </c>
      <c r="C139" s="6">
        <f>2850000+727608+500000</f>
        <v>4077608</v>
      </c>
      <c r="D139" s="6"/>
      <c r="E139" s="37"/>
      <c r="F139" s="37"/>
      <c r="G139" s="37"/>
      <c r="H139" s="1" t="s">
        <v>237</v>
      </c>
    </row>
    <row r="140" spans="1:8" ht="123" customHeight="1" x14ac:dyDescent="0.25">
      <c r="A140" s="22"/>
      <c r="B140" s="2" t="s">
        <v>148</v>
      </c>
      <c r="C140" s="6">
        <v>222212900</v>
      </c>
      <c r="D140" s="6"/>
      <c r="E140" s="37"/>
      <c r="F140" s="37"/>
      <c r="G140" s="37"/>
      <c r="H140" s="38" t="s">
        <v>238</v>
      </c>
    </row>
    <row r="141" spans="1:8" ht="122.25" customHeight="1" x14ac:dyDescent="0.25">
      <c r="A141" s="22"/>
      <c r="B141" s="2" t="s">
        <v>155</v>
      </c>
      <c r="C141" s="6">
        <v>8750498</v>
      </c>
      <c r="D141" s="6"/>
      <c r="E141" s="89"/>
      <c r="F141" s="89"/>
      <c r="G141" s="89"/>
      <c r="H141" s="61" t="s">
        <v>196</v>
      </c>
    </row>
    <row r="142" spans="1:8" ht="124.5" customHeight="1" x14ac:dyDescent="0.25">
      <c r="A142" s="22"/>
      <c r="B142" s="2" t="s">
        <v>149</v>
      </c>
      <c r="C142" s="3"/>
      <c r="D142" s="6">
        <v>7421</v>
      </c>
      <c r="E142" s="89"/>
      <c r="F142" s="89"/>
      <c r="G142" s="89"/>
      <c r="H142" s="61" t="s">
        <v>239</v>
      </c>
    </row>
    <row r="143" spans="1:8" ht="180.75" customHeight="1" x14ac:dyDescent="0.25">
      <c r="A143" s="22"/>
      <c r="B143" s="2" t="s">
        <v>184</v>
      </c>
      <c r="C143" s="6">
        <v>10795400</v>
      </c>
      <c r="D143" s="6"/>
      <c r="E143" s="89"/>
      <c r="F143" s="89"/>
      <c r="G143" s="89"/>
      <c r="H143" s="38" t="s">
        <v>173</v>
      </c>
    </row>
    <row r="144" spans="1:8" ht="213.75" customHeight="1" x14ac:dyDescent="0.25">
      <c r="A144" s="22"/>
      <c r="B144" s="2" t="s">
        <v>156</v>
      </c>
      <c r="C144" s="6">
        <v>2000000</v>
      </c>
      <c r="D144" s="6"/>
      <c r="E144" s="89"/>
      <c r="F144" s="89"/>
      <c r="G144" s="89"/>
      <c r="H144" s="61" t="s">
        <v>240</v>
      </c>
    </row>
    <row r="145" spans="1:8" ht="57" x14ac:dyDescent="0.25">
      <c r="A145" s="22" t="s">
        <v>10</v>
      </c>
      <c r="B145" s="105" t="s">
        <v>11</v>
      </c>
      <c r="C145" s="23">
        <f>C146+C152+C149</f>
        <v>0</v>
      </c>
      <c r="D145" s="23">
        <f>D146+D152+D149</f>
        <v>306859658</v>
      </c>
      <c r="E145" s="37"/>
      <c r="F145" s="37"/>
      <c r="G145" s="37"/>
      <c r="H145" s="38"/>
    </row>
    <row r="146" spans="1:8" ht="71.25" x14ac:dyDescent="0.25">
      <c r="A146" s="25" t="s">
        <v>12</v>
      </c>
      <c r="B146" s="26" t="s">
        <v>13</v>
      </c>
      <c r="C146" s="27">
        <f t="shared" ref="C146:D146" si="30">SUM(C147)</f>
        <v>0</v>
      </c>
      <c r="D146" s="27">
        <f t="shared" si="30"/>
        <v>305160046</v>
      </c>
      <c r="E146" s="37"/>
      <c r="F146" s="37"/>
      <c r="G146" s="37"/>
      <c r="H146" s="38"/>
    </row>
    <row r="147" spans="1:8" ht="64.5" customHeight="1" x14ac:dyDescent="0.25">
      <c r="A147" s="25"/>
      <c r="B147" s="87" t="s">
        <v>123</v>
      </c>
      <c r="C147" s="3">
        <f>C148</f>
        <v>0</v>
      </c>
      <c r="D147" s="3">
        <f>D148</f>
        <v>305160046</v>
      </c>
      <c r="E147" s="37"/>
      <c r="F147" s="37"/>
      <c r="G147" s="37"/>
      <c r="H147" s="38"/>
    </row>
    <row r="148" spans="1:8" ht="45" x14ac:dyDescent="0.25">
      <c r="A148" s="130"/>
      <c r="B148" s="131" t="s">
        <v>160</v>
      </c>
      <c r="C148" s="3"/>
      <c r="D148" s="6">
        <v>305160046</v>
      </c>
      <c r="E148" s="37"/>
      <c r="F148" s="37"/>
      <c r="G148" s="37"/>
      <c r="H148" s="38" t="s">
        <v>161</v>
      </c>
    </row>
    <row r="149" spans="1:8" ht="113.25" customHeight="1" x14ac:dyDescent="0.2">
      <c r="A149" s="71" t="s">
        <v>117</v>
      </c>
      <c r="B149" s="132" t="s">
        <v>118</v>
      </c>
      <c r="C149" s="133">
        <f t="shared" ref="C149" si="31">SUM(C150)</f>
        <v>0</v>
      </c>
      <c r="D149" s="133">
        <f>D150</f>
        <v>56394</v>
      </c>
      <c r="E149" s="37"/>
      <c r="F149" s="37"/>
      <c r="G149" s="37"/>
      <c r="H149" s="38"/>
    </row>
    <row r="150" spans="1:8" ht="30" x14ac:dyDescent="0.25">
      <c r="A150" s="25"/>
      <c r="B150" s="30" t="s">
        <v>16</v>
      </c>
      <c r="C150" s="134">
        <f t="shared" ref="C150:G150" si="32">SUM(C151:C151)</f>
        <v>0</v>
      </c>
      <c r="D150" s="134">
        <f>D151</f>
        <v>56394</v>
      </c>
      <c r="E150" s="134">
        <f t="shared" si="32"/>
        <v>0</v>
      </c>
      <c r="F150" s="134">
        <f t="shared" si="32"/>
        <v>0</v>
      </c>
      <c r="G150" s="134">
        <f t="shared" si="32"/>
        <v>0</v>
      </c>
      <c r="H150" s="38"/>
    </row>
    <row r="151" spans="1:8" ht="27" customHeight="1" x14ac:dyDescent="0.25">
      <c r="A151" s="25"/>
      <c r="B151" s="177" t="s">
        <v>133</v>
      </c>
      <c r="C151" s="6"/>
      <c r="D151" s="6">
        <v>56394</v>
      </c>
      <c r="E151" s="135"/>
      <c r="F151" s="135"/>
      <c r="G151" s="135"/>
      <c r="H151" s="122" t="s">
        <v>174</v>
      </c>
    </row>
    <row r="152" spans="1:8" ht="57" x14ac:dyDescent="0.25">
      <c r="A152" s="71" t="s">
        <v>14</v>
      </c>
      <c r="B152" s="26" t="s">
        <v>15</v>
      </c>
      <c r="C152" s="27">
        <f t="shared" ref="C152:D152" si="33">C153</f>
        <v>0</v>
      </c>
      <c r="D152" s="27">
        <f t="shared" si="33"/>
        <v>1643218</v>
      </c>
      <c r="E152" s="37"/>
      <c r="F152" s="37"/>
      <c r="G152" s="37"/>
      <c r="H152" s="38"/>
    </row>
    <row r="153" spans="1:8" ht="30" x14ac:dyDescent="0.25">
      <c r="A153" s="25"/>
      <c r="B153" s="30" t="s">
        <v>120</v>
      </c>
      <c r="C153" s="3">
        <f>C154</f>
        <v>0</v>
      </c>
      <c r="D153" s="3">
        <f>D154</f>
        <v>1643218</v>
      </c>
      <c r="E153" s="37"/>
      <c r="F153" s="37"/>
      <c r="G153" s="37"/>
      <c r="H153" s="38"/>
    </row>
    <row r="154" spans="1:8" ht="93.75" customHeight="1" x14ac:dyDescent="0.25">
      <c r="A154" s="130"/>
      <c r="B154" s="185" t="s">
        <v>241</v>
      </c>
      <c r="C154" s="6"/>
      <c r="D154" s="6">
        <v>1643218</v>
      </c>
      <c r="E154" s="104"/>
      <c r="F154" s="104"/>
      <c r="G154" s="104"/>
      <c r="H154" s="38" t="s">
        <v>175</v>
      </c>
    </row>
    <row r="155" spans="1:8" ht="74.25" customHeight="1" x14ac:dyDescent="0.25">
      <c r="A155" s="22" t="s">
        <v>49</v>
      </c>
      <c r="B155" s="55" t="s">
        <v>50</v>
      </c>
      <c r="C155" s="23">
        <f>C156</f>
        <v>0</v>
      </c>
      <c r="D155" s="23">
        <f>D156</f>
        <v>2698069</v>
      </c>
      <c r="E155" s="9"/>
      <c r="F155" s="9"/>
      <c r="G155" s="9"/>
      <c r="H155" s="38"/>
    </row>
    <row r="156" spans="1:8" ht="71.25" x14ac:dyDescent="0.25">
      <c r="A156" s="25" t="s">
        <v>51</v>
      </c>
      <c r="B156" s="26" t="s">
        <v>52</v>
      </c>
      <c r="C156" s="27">
        <f>C157+C159</f>
        <v>0</v>
      </c>
      <c r="D156" s="27">
        <f>D157+D159</f>
        <v>2698069</v>
      </c>
      <c r="E156" s="9"/>
      <c r="F156" s="9"/>
      <c r="G156" s="9"/>
      <c r="H156" s="38"/>
    </row>
    <row r="157" spans="1:8" ht="30" hidden="1" x14ac:dyDescent="0.25">
      <c r="A157" s="22"/>
      <c r="B157" s="30" t="s">
        <v>63</v>
      </c>
      <c r="C157" s="3">
        <f t="shared" ref="C157:D157" si="34">C158</f>
        <v>0</v>
      </c>
      <c r="D157" s="3">
        <f t="shared" si="34"/>
        <v>0</v>
      </c>
      <c r="E157" s="9"/>
      <c r="F157" s="9"/>
      <c r="G157" s="9"/>
      <c r="H157" s="127"/>
    </row>
    <row r="158" spans="1:8" ht="15.75" hidden="1" x14ac:dyDescent="0.25">
      <c r="A158" s="22"/>
      <c r="B158" s="2"/>
      <c r="C158" s="35"/>
      <c r="D158" s="6"/>
      <c r="E158" s="9"/>
      <c r="F158" s="9"/>
      <c r="G158" s="9"/>
      <c r="H158" s="60"/>
    </row>
    <row r="159" spans="1:8" ht="47.25" customHeight="1" x14ac:dyDescent="0.25">
      <c r="A159" s="22"/>
      <c r="B159" s="95" t="s">
        <v>122</v>
      </c>
      <c r="C159" s="3">
        <f t="shared" ref="C159:D159" si="35">C160+C161</f>
        <v>0</v>
      </c>
      <c r="D159" s="3">
        <f t="shared" si="35"/>
        <v>2698069</v>
      </c>
      <c r="E159" s="37"/>
      <c r="F159" s="37"/>
      <c r="G159" s="37"/>
      <c r="H159" s="38"/>
    </row>
    <row r="160" spans="1:8" ht="63.75" customHeight="1" x14ac:dyDescent="0.25">
      <c r="A160" s="22"/>
      <c r="B160" s="98" t="s">
        <v>134</v>
      </c>
      <c r="C160" s="6"/>
      <c r="D160" s="6">
        <v>705160</v>
      </c>
      <c r="E160" s="67"/>
      <c r="F160" s="67"/>
      <c r="G160" s="67"/>
      <c r="H160" s="40" t="s">
        <v>176</v>
      </c>
    </row>
    <row r="161" spans="1:8" ht="51" x14ac:dyDescent="0.25">
      <c r="A161" s="22"/>
      <c r="B161" s="2" t="s">
        <v>131</v>
      </c>
      <c r="C161" s="52"/>
      <c r="D161" s="6">
        <v>1992909</v>
      </c>
      <c r="E161" s="37"/>
      <c r="F161" s="37"/>
      <c r="G161" s="37"/>
      <c r="H161" s="40" t="s">
        <v>197</v>
      </c>
    </row>
    <row r="162" spans="1:8" ht="114.75" customHeight="1" x14ac:dyDescent="0.25">
      <c r="A162" s="136" t="s">
        <v>26</v>
      </c>
      <c r="B162" s="42" t="s">
        <v>27</v>
      </c>
      <c r="C162" s="23">
        <f>C163+C166+C167</f>
        <v>0</v>
      </c>
      <c r="D162" s="23">
        <f>D163+D166+D167</f>
        <v>377595366</v>
      </c>
      <c r="E162" s="9"/>
      <c r="F162" s="9"/>
      <c r="G162" s="9"/>
      <c r="H162" s="82"/>
    </row>
    <row r="163" spans="1:8" ht="57" x14ac:dyDescent="0.25">
      <c r="A163" s="25" t="s">
        <v>53</v>
      </c>
      <c r="B163" s="85" t="s">
        <v>54</v>
      </c>
      <c r="C163" s="27">
        <f t="shared" ref="C163:D163" si="36">C164</f>
        <v>0</v>
      </c>
      <c r="D163" s="27">
        <f t="shared" si="36"/>
        <v>109321</v>
      </c>
      <c r="E163" s="9"/>
      <c r="F163" s="9"/>
      <c r="G163" s="9"/>
      <c r="H163" s="38"/>
    </row>
    <row r="164" spans="1:8" ht="30" x14ac:dyDescent="0.25">
      <c r="A164" s="22"/>
      <c r="B164" s="30" t="s">
        <v>55</v>
      </c>
      <c r="C164" s="3">
        <f>C165</f>
        <v>0</v>
      </c>
      <c r="D164" s="3">
        <f>D165</f>
        <v>109321</v>
      </c>
      <c r="E164" s="9"/>
      <c r="F164" s="9"/>
      <c r="G164" s="9"/>
      <c r="H164" s="38"/>
    </row>
    <row r="165" spans="1:8" ht="28.5" customHeight="1" x14ac:dyDescent="0.25">
      <c r="A165" s="22"/>
      <c r="B165" s="70"/>
      <c r="C165" s="6"/>
      <c r="D165" s="6">
        <v>109321</v>
      </c>
      <c r="E165" s="9"/>
      <c r="F165" s="9"/>
      <c r="G165" s="9"/>
      <c r="H165" s="38" t="s">
        <v>242</v>
      </c>
    </row>
    <row r="166" spans="1:8" ht="75" x14ac:dyDescent="0.25">
      <c r="A166" s="171" t="s">
        <v>28</v>
      </c>
      <c r="B166" s="2" t="s">
        <v>243</v>
      </c>
      <c r="C166" s="6"/>
      <c r="D166" s="6">
        <v>93070139</v>
      </c>
      <c r="E166" s="9"/>
      <c r="F166" s="9"/>
      <c r="G166" s="9"/>
      <c r="H166" s="38" t="s">
        <v>244</v>
      </c>
    </row>
    <row r="167" spans="1:8" ht="120" x14ac:dyDescent="0.25">
      <c r="A167" s="171" t="s">
        <v>110</v>
      </c>
      <c r="B167" s="2" t="s">
        <v>111</v>
      </c>
      <c r="C167" s="6"/>
      <c r="D167" s="6">
        <v>284415906</v>
      </c>
      <c r="E167" s="9"/>
      <c r="F167" s="9"/>
      <c r="G167" s="9"/>
      <c r="H167" s="38" t="s">
        <v>178</v>
      </c>
    </row>
    <row r="168" spans="1:8" ht="79.5" customHeight="1" x14ac:dyDescent="0.25">
      <c r="A168" s="22" t="s">
        <v>102</v>
      </c>
      <c r="B168" s="163" t="s">
        <v>100</v>
      </c>
      <c r="C168" s="23">
        <f>C169</f>
        <v>0</v>
      </c>
      <c r="D168" s="23">
        <f>D169</f>
        <v>3000000</v>
      </c>
      <c r="E168" s="9"/>
      <c r="F168" s="9"/>
      <c r="G168" s="9"/>
      <c r="H168" s="38"/>
    </row>
    <row r="169" spans="1:8" ht="117" customHeight="1" x14ac:dyDescent="0.25">
      <c r="A169" s="25" t="s">
        <v>103</v>
      </c>
      <c r="B169" s="137" t="s">
        <v>101</v>
      </c>
      <c r="C169" s="27">
        <f>C170</f>
        <v>0</v>
      </c>
      <c r="D169" s="27">
        <f>D170</f>
        <v>3000000</v>
      </c>
      <c r="E169" s="9"/>
      <c r="F169" s="9"/>
      <c r="G169" s="9"/>
      <c r="H169" s="38"/>
    </row>
    <row r="170" spans="1:8" ht="45" x14ac:dyDescent="0.25">
      <c r="A170" s="25"/>
      <c r="B170" s="87" t="s">
        <v>56</v>
      </c>
      <c r="C170" s="3">
        <f t="shared" ref="C170:G170" si="37">C171</f>
        <v>0</v>
      </c>
      <c r="D170" s="3">
        <f t="shared" si="37"/>
        <v>3000000</v>
      </c>
      <c r="E170" s="3">
        <f t="shared" si="37"/>
        <v>0</v>
      </c>
      <c r="F170" s="3">
        <f t="shared" si="37"/>
        <v>0</v>
      </c>
      <c r="G170" s="3">
        <f t="shared" si="37"/>
        <v>0</v>
      </c>
      <c r="H170" s="38"/>
    </row>
    <row r="171" spans="1:8" ht="40.5" customHeight="1" x14ac:dyDescent="0.25">
      <c r="A171" s="25"/>
      <c r="B171" s="137"/>
      <c r="C171" s="27"/>
      <c r="D171" s="6">
        <v>3000000</v>
      </c>
      <c r="E171" s="9"/>
      <c r="F171" s="9"/>
      <c r="G171" s="9"/>
      <c r="H171" s="38" t="s">
        <v>245</v>
      </c>
    </row>
    <row r="172" spans="1:8" ht="82.5" customHeight="1" x14ac:dyDescent="0.25">
      <c r="A172" s="22" t="s">
        <v>105</v>
      </c>
      <c r="B172" s="163" t="s">
        <v>104</v>
      </c>
      <c r="C172" s="23">
        <f>C173</f>
        <v>0</v>
      </c>
      <c r="D172" s="23">
        <f>D173</f>
        <v>50000</v>
      </c>
      <c r="E172" s="9"/>
      <c r="F172" s="9"/>
      <c r="G172" s="9"/>
      <c r="H172" s="38"/>
    </row>
    <row r="173" spans="1:8" ht="42.75" x14ac:dyDescent="0.25">
      <c r="A173" s="138" t="s">
        <v>114</v>
      </c>
      <c r="B173" s="124" t="s">
        <v>115</v>
      </c>
      <c r="C173" s="27">
        <f t="shared" ref="C173:D173" si="38">C174</f>
        <v>0</v>
      </c>
      <c r="D173" s="27">
        <f t="shared" si="38"/>
        <v>50000</v>
      </c>
      <c r="E173" s="9"/>
      <c r="F173" s="9"/>
      <c r="G173" s="9"/>
      <c r="H173" s="38"/>
    </row>
    <row r="174" spans="1:8" ht="15.75" x14ac:dyDescent="0.25">
      <c r="A174" s="22"/>
      <c r="B174" s="87" t="s">
        <v>44</v>
      </c>
      <c r="C174" s="3">
        <f t="shared" ref="C174:D174" si="39">C175</f>
        <v>0</v>
      </c>
      <c r="D174" s="3">
        <f t="shared" si="39"/>
        <v>50000</v>
      </c>
      <c r="E174" s="9"/>
      <c r="F174" s="9"/>
      <c r="G174" s="9"/>
      <c r="H174" s="38"/>
    </row>
    <row r="175" spans="1:8" ht="26.25" customHeight="1" x14ac:dyDescent="0.25">
      <c r="A175" s="22"/>
      <c r="B175" s="70"/>
      <c r="C175" s="6"/>
      <c r="D175" s="6">
        <v>50000</v>
      </c>
      <c r="E175" s="9"/>
      <c r="F175" s="9"/>
      <c r="G175" s="9"/>
      <c r="H175" s="38" t="s">
        <v>145</v>
      </c>
    </row>
    <row r="176" spans="1:8" ht="19.5" customHeight="1" x14ac:dyDescent="0.25">
      <c r="A176" s="22" t="s">
        <v>57</v>
      </c>
      <c r="B176" s="42" t="s">
        <v>58</v>
      </c>
      <c r="C176" s="23">
        <f>C177+C179+C181+C183+C185+C189+C191+C193+C195+C197+C199</f>
        <v>1900000</v>
      </c>
      <c r="D176" s="23">
        <f>D177+D179+D181+D183+D185+D189+D191+D193+D195+D197+D199</f>
        <v>6010412</v>
      </c>
      <c r="E176" s="9"/>
      <c r="F176" s="9"/>
      <c r="G176" s="9"/>
      <c r="H176" s="38"/>
    </row>
    <row r="177" spans="1:8" ht="30" x14ac:dyDescent="0.25">
      <c r="A177" s="22"/>
      <c r="B177" s="30" t="s">
        <v>68</v>
      </c>
      <c r="C177" s="3">
        <f>C178</f>
        <v>0</v>
      </c>
      <c r="D177" s="3">
        <f>D178</f>
        <v>2485</v>
      </c>
      <c r="E177" s="9"/>
      <c r="F177" s="9"/>
      <c r="G177" s="9"/>
      <c r="H177" s="139"/>
    </row>
    <row r="178" spans="1:8" ht="28.5" customHeight="1" x14ac:dyDescent="0.25">
      <c r="A178" s="22"/>
      <c r="B178" s="2"/>
      <c r="C178" s="35"/>
      <c r="D178" s="6">
        <v>2485</v>
      </c>
      <c r="E178" s="89"/>
      <c r="F178" s="89"/>
      <c r="G178" s="89"/>
      <c r="H178" s="38" t="s">
        <v>177</v>
      </c>
    </row>
    <row r="179" spans="1:8" ht="45" x14ac:dyDescent="0.25">
      <c r="A179" s="22"/>
      <c r="B179" s="87" t="s">
        <v>74</v>
      </c>
      <c r="C179" s="3">
        <f>C180</f>
        <v>0</v>
      </c>
      <c r="D179" s="3">
        <f>D180</f>
        <v>151442</v>
      </c>
      <c r="E179" s="54" t="e">
        <f>#REF!</f>
        <v>#REF!</v>
      </c>
      <c r="F179" s="54" t="e">
        <f>#REF!</f>
        <v>#REF!</v>
      </c>
      <c r="G179" s="54" t="e">
        <f>#REF!</f>
        <v>#REF!</v>
      </c>
      <c r="H179" s="38"/>
    </row>
    <row r="180" spans="1:8" ht="25.5" x14ac:dyDescent="0.25">
      <c r="A180" s="22"/>
      <c r="B180" s="87"/>
      <c r="C180" s="6"/>
      <c r="D180" s="6">
        <f>33786+117656</f>
        <v>151442</v>
      </c>
      <c r="E180" s="9"/>
      <c r="F180" s="9"/>
      <c r="G180" s="9"/>
      <c r="H180" s="38" t="s">
        <v>177</v>
      </c>
    </row>
    <row r="181" spans="1:8" ht="48" customHeight="1" x14ac:dyDescent="0.25">
      <c r="A181" s="22"/>
      <c r="B181" s="140" t="s">
        <v>59</v>
      </c>
      <c r="C181" s="3">
        <f>C182</f>
        <v>0</v>
      </c>
      <c r="D181" s="3">
        <f>D182</f>
        <v>179210</v>
      </c>
      <c r="E181" s="9"/>
      <c r="F181" s="9"/>
      <c r="G181" s="9"/>
      <c r="H181" s="38"/>
    </row>
    <row r="182" spans="1:8" ht="25.5" x14ac:dyDescent="0.25">
      <c r="A182" s="22"/>
      <c r="B182" s="70"/>
      <c r="C182" s="6"/>
      <c r="D182" s="6">
        <v>179210</v>
      </c>
      <c r="E182" s="9"/>
      <c r="F182" s="9"/>
      <c r="G182" s="9"/>
      <c r="H182" s="38" t="s">
        <v>144</v>
      </c>
    </row>
    <row r="183" spans="1:8" ht="30" x14ac:dyDescent="0.25">
      <c r="A183" s="22"/>
      <c r="B183" s="87" t="s">
        <v>60</v>
      </c>
      <c r="C183" s="141">
        <f>C184</f>
        <v>1900000</v>
      </c>
      <c r="D183" s="141">
        <f>D184</f>
        <v>0</v>
      </c>
      <c r="E183" s="141" t="e">
        <f>#REF!+E184</f>
        <v>#REF!</v>
      </c>
      <c r="F183" s="141" t="e">
        <f>#REF!+F184</f>
        <v>#REF!</v>
      </c>
      <c r="G183" s="141" t="e">
        <f>#REF!+G184</f>
        <v>#REF!</v>
      </c>
      <c r="H183" s="38"/>
    </row>
    <row r="184" spans="1:8" ht="15.75" x14ac:dyDescent="0.25">
      <c r="A184" s="22"/>
      <c r="B184" s="164"/>
      <c r="C184" s="6">
        <f>3500000-1600000</f>
        <v>1900000</v>
      </c>
      <c r="D184" s="6"/>
      <c r="E184" s="9"/>
      <c r="F184" s="9"/>
      <c r="G184" s="9"/>
      <c r="H184" s="10" t="s">
        <v>146</v>
      </c>
    </row>
    <row r="185" spans="1:8" ht="15.75" x14ac:dyDescent="0.25">
      <c r="A185" s="22"/>
      <c r="B185" s="87" t="s">
        <v>44</v>
      </c>
      <c r="C185" s="141">
        <f>SUM(C186:C188)</f>
        <v>0</v>
      </c>
      <c r="D185" s="141">
        <f>SUM(D186:D188)</f>
        <v>4804615</v>
      </c>
      <c r="E185" s="9"/>
      <c r="F185" s="9"/>
      <c r="G185" s="9"/>
      <c r="H185" s="38"/>
    </row>
    <row r="186" spans="1:8" ht="30.75" customHeight="1" x14ac:dyDescent="0.25">
      <c r="A186" s="22"/>
      <c r="B186" s="98"/>
      <c r="C186" s="6"/>
      <c r="D186" s="6">
        <f>3635070+76545</f>
        <v>3711615</v>
      </c>
      <c r="E186" s="9"/>
      <c r="F186" s="9"/>
      <c r="G186" s="9"/>
      <c r="H186" s="38" t="s">
        <v>144</v>
      </c>
    </row>
    <row r="187" spans="1:8" ht="26.25" hidden="1" customHeight="1" x14ac:dyDescent="0.25">
      <c r="A187" s="22"/>
      <c r="B187" s="98"/>
      <c r="C187" s="6"/>
      <c r="D187" s="6"/>
      <c r="E187" s="9"/>
      <c r="F187" s="9"/>
      <c r="G187" s="9"/>
      <c r="H187" s="38" t="s">
        <v>198</v>
      </c>
    </row>
    <row r="188" spans="1:8" ht="26.25" x14ac:dyDescent="0.25">
      <c r="A188" s="22"/>
      <c r="B188" s="98"/>
      <c r="C188" s="6"/>
      <c r="D188" s="6">
        <v>1093000</v>
      </c>
      <c r="E188" s="9"/>
      <c r="F188" s="9"/>
      <c r="G188" s="9"/>
      <c r="H188" s="10" t="s">
        <v>179</v>
      </c>
    </row>
    <row r="189" spans="1:8" ht="48" customHeight="1" x14ac:dyDescent="0.25">
      <c r="A189" s="22"/>
      <c r="B189" s="87" t="s">
        <v>124</v>
      </c>
      <c r="C189" s="141">
        <f>C190</f>
        <v>0</v>
      </c>
      <c r="D189" s="141">
        <f>D190</f>
        <v>12288</v>
      </c>
      <c r="E189" s="9"/>
      <c r="F189" s="9"/>
      <c r="G189" s="9"/>
      <c r="H189" s="38"/>
    </row>
    <row r="190" spans="1:8" ht="26.25" x14ac:dyDescent="0.25">
      <c r="A190" s="22"/>
      <c r="B190" s="70"/>
      <c r="C190" s="6"/>
      <c r="D190" s="6">
        <v>12288</v>
      </c>
      <c r="E190" s="9"/>
      <c r="F190" s="9"/>
      <c r="G190" s="9"/>
      <c r="H190" s="10" t="s">
        <v>200</v>
      </c>
    </row>
    <row r="191" spans="1:8" ht="45" x14ac:dyDescent="0.25">
      <c r="A191" s="22"/>
      <c r="B191" s="87" t="s">
        <v>125</v>
      </c>
      <c r="C191" s="141">
        <f>C192</f>
        <v>0</v>
      </c>
      <c r="D191" s="141">
        <f>D192</f>
        <v>413478</v>
      </c>
      <c r="E191" s="9"/>
      <c r="F191" s="9"/>
      <c r="G191" s="9"/>
      <c r="H191" s="10"/>
    </row>
    <row r="192" spans="1:8" ht="26.25" x14ac:dyDescent="0.25">
      <c r="A192" s="22"/>
      <c r="B192" s="87"/>
      <c r="C192" s="6"/>
      <c r="D192" s="6">
        <v>413478</v>
      </c>
      <c r="E192" s="9"/>
      <c r="F192" s="9"/>
      <c r="G192" s="9"/>
      <c r="H192" s="10" t="s">
        <v>200</v>
      </c>
    </row>
    <row r="193" spans="1:8" ht="30" x14ac:dyDescent="0.25">
      <c r="A193" s="22"/>
      <c r="B193" s="87" t="s">
        <v>121</v>
      </c>
      <c r="C193" s="141">
        <f>C194</f>
        <v>0</v>
      </c>
      <c r="D193" s="141">
        <f>D194</f>
        <v>1550</v>
      </c>
      <c r="E193" s="9"/>
      <c r="F193" s="9"/>
      <c r="G193" s="9"/>
      <c r="H193" s="38"/>
    </row>
    <row r="194" spans="1:8" ht="26.25" x14ac:dyDescent="0.25">
      <c r="A194" s="22"/>
      <c r="B194" s="70"/>
      <c r="C194" s="6"/>
      <c r="D194" s="6">
        <v>1550</v>
      </c>
      <c r="E194" s="9"/>
      <c r="F194" s="9"/>
      <c r="G194" s="9"/>
      <c r="H194" s="10" t="s">
        <v>177</v>
      </c>
    </row>
    <row r="195" spans="1:8" ht="45" x14ac:dyDescent="0.25">
      <c r="A195" s="22"/>
      <c r="B195" s="87" t="s">
        <v>126</v>
      </c>
      <c r="C195" s="141">
        <f>C196</f>
        <v>0</v>
      </c>
      <c r="D195" s="141">
        <f>D196</f>
        <v>37344</v>
      </c>
      <c r="E195" s="9"/>
      <c r="F195" s="9"/>
      <c r="G195" s="9"/>
      <c r="H195" s="10"/>
    </row>
    <row r="196" spans="1:8" ht="27.75" customHeight="1" x14ac:dyDescent="0.25">
      <c r="A196" s="22"/>
      <c r="B196" s="70"/>
      <c r="C196" s="6"/>
      <c r="D196" s="6">
        <v>37344</v>
      </c>
      <c r="E196" s="9"/>
      <c r="F196" s="9"/>
      <c r="G196" s="9"/>
      <c r="H196" s="38" t="s">
        <v>177</v>
      </c>
    </row>
    <row r="197" spans="1:8" ht="30" x14ac:dyDescent="0.25">
      <c r="A197" s="22"/>
      <c r="B197" s="87" t="s">
        <v>127</v>
      </c>
      <c r="C197" s="141">
        <f>C198</f>
        <v>0</v>
      </c>
      <c r="D197" s="141">
        <f>D198</f>
        <v>400000</v>
      </c>
      <c r="E197" s="9"/>
      <c r="F197" s="9"/>
      <c r="G197" s="9"/>
      <c r="H197" s="10"/>
    </row>
    <row r="198" spans="1:8" ht="26.25" x14ac:dyDescent="0.25">
      <c r="A198" s="22"/>
      <c r="B198" s="98"/>
      <c r="C198" s="6"/>
      <c r="D198" s="6">
        <v>400000</v>
      </c>
      <c r="E198" s="9"/>
      <c r="F198" s="9"/>
      <c r="G198" s="9"/>
      <c r="H198" s="10" t="s">
        <v>180</v>
      </c>
    </row>
    <row r="199" spans="1:8" ht="49.5" customHeight="1" x14ac:dyDescent="0.25">
      <c r="A199" s="22"/>
      <c r="B199" s="87" t="s">
        <v>116</v>
      </c>
      <c r="C199" s="141">
        <f>C200</f>
        <v>0</v>
      </c>
      <c r="D199" s="141">
        <f>D200</f>
        <v>8000</v>
      </c>
      <c r="E199" s="9"/>
      <c r="F199" s="9"/>
      <c r="G199" s="9"/>
      <c r="H199" s="10"/>
    </row>
    <row r="200" spans="1:8" ht="27.75" customHeight="1" x14ac:dyDescent="0.25">
      <c r="A200" s="22"/>
      <c r="B200" s="87"/>
      <c r="C200" s="6"/>
      <c r="D200" s="6">
        <v>8000</v>
      </c>
      <c r="E200" s="9"/>
      <c r="F200" s="9"/>
      <c r="G200" s="9"/>
      <c r="H200" s="38" t="s">
        <v>177</v>
      </c>
    </row>
    <row r="201" spans="1:8" ht="20.25" customHeight="1" x14ac:dyDescent="0.25">
      <c r="A201" s="22"/>
      <c r="B201" s="165" t="s">
        <v>62</v>
      </c>
      <c r="C201" s="27">
        <f>C176+C172+C162+C155+C145+C127+C120+C105+C101+C97+C88+C84+C77+C69+C49+C18+C7+C168</f>
        <v>891046916</v>
      </c>
      <c r="D201" s="27">
        <f>D176+D172+D162+D155+D145+D127+D120+D105+D101+D97+D88+D84+D77+D69+D49+D18+D7+D168</f>
        <v>891003433</v>
      </c>
      <c r="E201" s="9"/>
      <c r="F201" s="9"/>
      <c r="G201" s="9"/>
      <c r="H201" s="40"/>
    </row>
    <row r="202" spans="1:8" x14ac:dyDescent="0.2">
      <c r="A202" s="143"/>
      <c r="B202" s="144"/>
      <c r="C202" s="145"/>
      <c r="D202" s="145"/>
      <c r="E202" s="15"/>
      <c r="F202" s="15"/>
      <c r="G202" s="15"/>
      <c r="H202" s="146"/>
    </row>
    <row r="204" spans="1:8" x14ac:dyDescent="0.2">
      <c r="C204" s="147"/>
      <c r="D204" s="147"/>
    </row>
  </sheetData>
  <mergeCells count="1">
    <mergeCell ref="A4:H4"/>
  </mergeCells>
  <phoneticPr fontId="0" type="noConversion"/>
  <printOptions horizontalCentered="1"/>
  <pageMargins left="0.39370078740157483" right="0.15748031496062992" top="0.55118110236220474" bottom="0.27559055118110237" header="0.35433070866141736" footer="0.27559055118110237"/>
  <pageSetup paperSize="9" scale="77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Ирина Григорьевна</dc:creator>
  <cp:lastModifiedBy>Никитина Ирина Сергеевна</cp:lastModifiedBy>
  <cp:lastPrinted>2015-12-04T06:38:23Z</cp:lastPrinted>
  <dcterms:created xsi:type="dcterms:W3CDTF">2009-11-20T12:52:24Z</dcterms:created>
  <dcterms:modified xsi:type="dcterms:W3CDTF">2015-12-04T06:40:30Z</dcterms:modified>
</cp:coreProperties>
</file>