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5" yWindow="-75" windowWidth="21150" windowHeight="162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Лист2!$A$1:$Y$43</definedName>
  </definedNames>
  <calcPr calcId="145621"/>
</workbook>
</file>

<file path=xl/calcChain.xml><?xml version="1.0" encoding="utf-8"?>
<calcChain xmlns="http://schemas.openxmlformats.org/spreadsheetml/2006/main">
  <c r="M42" i="2" l="1"/>
  <c r="M41" i="2"/>
  <c r="M40" i="2" l="1"/>
  <c r="M39" i="2"/>
  <c r="M31" i="2"/>
  <c r="M35" i="2"/>
  <c r="M28" i="2"/>
  <c r="M27" i="2"/>
  <c r="M24" i="2"/>
  <c r="M23" i="2"/>
  <c r="M22" i="2"/>
  <c r="M21" i="2"/>
  <c r="M19" i="2"/>
  <c r="M18" i="2"/>
  <c r="M15" i="2"/>
  <c r="M16" i="2"/>
  <c r="M17" i="2"/>
  <c r="M20" i="2"/>
  <c r="M25" i="2"/>
  <c r="M26" i="2"/>
  <c r="M29" i="2"/>
  <c r="M30" i="2"/>
  <c r="M32" i="2"/>
  <c r="M33" i="2"/>
  <c r="M34" i="2"/>
  <c r="M36" i="2"/>
  <c r="M37" i="2"/>
  <c r="M38" i="2"/>
  <c r="M14" i="2"/>
  <c r="K28" i="2"/>
  <c r="K23" i="2"/>
  <c r="K18" i="2"/>
  <c r="K42" i="2" s="1"/>
  <c r="L15" i="2"/>
  <c r="L14" i="2" s="1"/>
  <c r="L17" i="2"/>
  <c r="L20" i="2"/>
  <c r="L22" i="2"/>
  <c r="L24" i="2"/>
  <c r="L25" i="2"/>
  <c r="L27" i="2"/>
  <c r="L29" i="2"/>
  <c r="L32" i="2"/>
  <c r="L35" i="2"/>
  <c r="L40" i="2"/>
  <c r="J40" i="2"/>
  <c r="J35" i="2"/>
  <c r="J31" i="2" s="1"/>
  <c r="J32" i="2"/>
  <c r="J29" i="2"/>
  <c r="J27" i="2"/>
  <c r="J24" i="2" s="1"/>
  <c r="J25" i="2"/>
  <c r="J22" i="2"/>
  <c r="J20" i="2"/>
  <c r="J19" i="2" s="1"/>
  <c r="J17" i="2"/>
  <c r="J15" i="2"/>
  <c r="J14" i="2" s="1"/>
  <c r="L19" i="2" l="1"/>
  <c r="L31" i="2"/>
  <c r="L43" i="2"/>
  <c r="J43" i="2"/>
  <c r="X42" i="2" l="1"/>
  <c r="X41" i="2"/>
  <c r="V42" i="2"/>
  <c r="V41" i="2"/>
  <c r="I42" i="2"/>
  <c r="G41" i="2"/>
  <c r="W40" i="2" l="1"/>
  <c r="X39" i="2"/>
  <c r="X38" i="2"/>
  <c r="X37" i="2"/>
  <c r="X36" i="2"/>
  <c r="W35" i="2"/>
  <c r="W31" i="2" s="1"/>
  <c r="X34" i="2"/>
  <c r="X33" i="2"/>
  <c r="W32" i="2"/>
  <c r="X30" i="2"/>
  <c r="W29" i="2"/>
  <c r="X29" i="2" s="1"/>
  <c r="X28" i="2"/>
  <c r="W27" i="2"/>
  <c r="W24" i="2" s="1"/>
  <c r="X26" i="2"/>
  <c r="W25" i="2"/>
  <c r="X25" i="2" s="1"/>
  <c r="X23" i="2"/>
  <c r="X22" i="2"/>
  <c r="W22" i="2"/>
  <c r="X21" i="2"/>
  <c r="W20" i="2"/>
  <c r="W19" i="2"/>
  <c r="X18" i="2"/>
  <c r="W17" i="2"/>
  <c r="X16" i="2"/>
  <c r="W15" i="2"/>
  <c r="W14" i="2" l="1"/>
  <c r="W43" i="2" s="1"/>
  <c r="U40" i="2" l="1"/>
  <c r="V39" i="2"/>
  <c r="V38" i="2"/>
  <c r="V37" i="2"/>
  <c r="V36" i="2"/>
  <c r="U35" i="2"/>
  <c r="V34" i="2"/>
  <c r="V33" i="2"/>
  <c r="U32" i="2"/>
  <c r="U31" i="2"/>
  <c r="V30" i="2"/>
  <c r="V29" i="2"/>
  <c r="U29" i="2"/>
  <c r="V28" i="2"/>
  <c r="U27" i="2"/>
  <c r="V26" i="2"/>
  <c r="V25" i="2"/>
  <c r="U25" i="2"/>
  <c r="V23" i="2"/>
  <c r="U22" i="2"/>
  <c r="V22" i="2" s="1"/>
  <c r="V21" i="2"/>
  <c r="U20" i="2"/>
  <c r="U19" i="2" s="1"/>
  <c r="V18" i="2"/>
  <c r="U17" i="2"/>
  <c r="V16" i="2"/>
  <c r="U15" i="2"/>
  <c r="U14" i="2" s="1"/>
  <c r="H40" i="2"/>
  <c r="I39" i="2"/>
  <c r="I38" i="2"/>
  <c r="I37" i="2"/>
  <c r="I36" i="2"/>
  <c r="H35" i="2"/>
  <c r="I34" i="2"/>
  <c r="I33" i="2"/>
  <c r="H32" i="2"/>
  <c r="I30" i="2"/>
  <c r="H29" i="2"/>
  <c r="I29" i="2" s="1"/>
  <c r="I28" i="2"/>
  <c r="H27" i="2"/>
  <c r="I26" i="2"/>
  <c r="I25" i="2"/>
  <c r="H25" i="2"/>
  <c r="H24" i="2"/>
  <c r="I23" i="2"/>
  <c r="H22" i="2"/>
  <c r="I22" i="2" s="1"/>
  <c r="I21" i="2"/>
  <c r="H20" i="2"/>
  <c r="H19" i="2"/>
  <c r="I18" i="2"/>
  <c r="H17" i="2"/>
  <c r="I16" i="2"/>
  <c r="H15" i="2"/>
  <c r="K21" i="2" l="1"/>
  <c r="K37" i="2"/>
  <c r="K22" i="2"/>
  <c r="K29" i="2"/>
  <c r="K38" i="2"/>
  <c r="K26" i="2"/>
  <c r="K30" i="2"/>
  <c r="K39" i="2"/>
  <c r="K33" i="2"/>
  <c r="K25" i="2"/>
  <c r="K34" i="2"/>
  <c r="K16" i="2"/>
  <c r="K41" i="2" s="1"/>
  <c r="I41" i="2"/>
  <c r="K36" i="2"/>
  <c r="H14" i="2"/>
  <c r="H43" i="2" s="1"/>
  <c r="H31" i="2"/>
  <c r="U24" i="2"/>
  <c r="T42" i="2"/>
  <c r="T41" i="2"/>
  <c r="G42" i="2"/>
  <c r="U43" i="2" l="1"/>
  <c r="T22" i="2"/>
  <c r="T21" i="2"/>
  <c r="T18" i="2"/>
  <c r="S40" i="2"/>
  <c r="T39" i="2"/>
  <c r="T38" i="2"/>
  <c r="T37" i="2"/>
  <c r="T36" i="2"/>
  <c r="S35" i="2"/>
  <c r="S31" i="2" s="1"/>
  <c r="T34" i="2"/>
  <c r="T33" i="2"/>
  <c r="S32" i="2"/>
  <c r="T30" i="2"/>
  <c r="S29" i="2"/>
  <c r="T29" i="2" s="1"/>
  <c r="T28" i="2"/>
  <c r="S27" i="2"/>
  <c r="S24" i="2" s="1"/>
  <c r="T26" i="2"/>
  <c r="S25" i="2"/>
  <c r="T25" i="2" s="1"/>
  <c r="T23" i="2"/>
  <c r="S22" i="2"/>
  <c r="S20" i="2"/>
  <c r="S19" i="2" s="1"/>
  <c r="S17" i="2"/>
  <c r="T16" i="2"/>
  <c r="S15" i="2"/>
  <c r="S14" i="2" s="1"/>
  <c r="S43" i="2" l="1"/>
  <c r="Q42" i="2"/>
  <c r="Q41" i="2"/>
  <c r="Q35" i="2" l="1"/>
  <c r="Q32" i="2"/>
  <c r="Q29" i="2"/>
  <c r="Q27" i="2"/>
  <c r="Q25" i="2"/>
  <c r="Q22" i="2"/>
  <c r="Q20" i="2"/>
  <c r="Q17" i="2"/>
  <c r="Q15" i="2"/>
  <c r="F40" i="2"/>
  <c r="F35" i="2"/>
  <c r="F32" i="2"/>
  <c r="F29" i="2"/>
  <c r="F27" i="2"/>
  <c r="F25" i="2"/>
  <c r="F24" i="2" s="1"/>
  <c r="F22" i="2"/>
  <c r="F20" i="2"/>
  <c r="F19" i="2" s="1"/>
  <c r="F17" i="2"/>
  <c r="F15" i="2"/>
  <c r="F14" i="2" l="1"/>
  <c r="Q24" i="2"/>
  <c r="F31" i="2"/>
  <c r="Q14" i="2"/>
  <c r="Q31" i="2"/>
  <c r="Q19" i="2"/>
  <c r="Q40" i="2"/>
  <c r="O42" i="2"/>
  <c r="O41" i="2"/>
  <c r="D42" i="2"/>
  <c r="D41" i="2"/>
  <c r="F43" i="2" l="1"/>
  <c r="Q43" i="2"/>
  <c r="D40" i="2"/>
  <c r="P16" i="2"/>
  <c r="P18" i="2"/>
  <c r="P21" i="2"/>
  <c r="R21" i="2" s="1"/>
  <c r="P23" i="2"/>
  <c r="R23" i="2" s="1"/>
  <c r="P26" i="2"/>
  <c r="R26" i="2" s="1"/>
  <c r="P28" i="2"/>
  <c r="R28" i="2" s="1"/>
  <c r="P30" i="2"/>
  <c r="R30" i="2" s="1"/>
  <c r="P33" i="2"/>
  <c r="R33" i="2" s="1"/>
  <c r="P34" i="2"/>
  <c r="R34" i="2" s="1"/>
  <c r="P36" i="2"/>
  <c r="R36" i="2" s="1"/>
  <c r="P37" i="2"/>
  <c r="R37" i="2" s="1"/>
  <c r="P38" i="2"/>
  <c r="R38" i="2" s="1"/>
  <c r="P39" i="2"/>
  <c r="R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O35" i="2"/>
  <c r="O32" i="2"/>
  <c r="O29" i="2"/>
  <c r="O27" i="2"/>
  <c r="O25" i="2"/>
  <c r="O22" i="2"/>
  <c r="O19" i="2" s="1"/>
  <c r="O20" i="2"/>
  <c r="O17" i="2"/>
  <c r="O15" i="2"/>
  <c r="O14" i="2" s="1"/>
  <c r="D35" i="2"/>
  <c r="D31" i="2" s="1"/>
  <c r="D32" i="2"/>
  <c r="D29" i="2"/>
  <c r="D27" i="2"/>
  <c r="D25" i="2"/>
  <c r="D22" i="2"/>
  <c r="D20" i="2"/>
  <c r="D17" i="2"/>
  <c r="D15" i="2"/>
  <c r="R16" i="2" l="1"/>
  <c r="R41" i="2" s="1"/>
  <c r="P41" i="2"/>
  <c r="D24" i="2"/>
  <c r="O31" i="2"/>
  <c r="G18" i="2"/>
  <c r="E42" i="2"/>
  <c r="D19" i="2"/>
  <c r="O24" i="2"/>
  <c r="G16" i="2"/>
  <c r="E41" i="2"/>
  <c r="R18" i="2"/>
  <c r="R42" i="2" s="1"/>
  <c r="P42" i="2"/>
  <c r="D14" i="2"/>
  <c r="O40" i="2"/>
  <c r="N42" i="2"/>
  <c r="N41" i="2"/>
  <c r="C42" i="2"/>
  <c r="C41" i="2"/>
  <c r="O43" i="2" l="1"/>
  <c r="D43" i="2"/>
  <c r="C17" i="2"/>
  <c r="E17" i="2" s="1"/>
  <c r="G17" i="2" s="1"/>
  <c r="I17" i="2" s="1"/>
  <c r="C20" i="2"/>
  <c r="E20" i="2" s="1"/>
  <c r="G20" i="2" s="1"/>
  <c r="I20" i="2" s="1"/>
  <c r="C15" i="2"/>
  <c r="E15" i="2" s="1"/>
  <c r="G15" i="2" s="1"/>
  <c r="I15" i="2" s="1"/>
  <c r="C32" i="2"/>
  <c r="E32" i="2" s="1"/>
  <c r="G32" i="2" s="1"/>
  <c r="I32" i="2" s="1"/>
  <c r="N35" i="2"/>
  <c r="P35" i="2" s="1"/>
  <c r="R35" i="2" s="1"/>
  <c r="T35" i="2" s="1"/>
  <c r="V35" i="2" s="1"/>
  <c r="X35" i="2" s="1"/>
  <c r="C35" i="2"/>
  <c r="E35" i="2" s="1"/>
  <c r="G35" i="2" s="1"/>
  <c r="I35" i="2" s="1"/>
  <c r="N32" i="2"/>
  <c r="N29" i="2"/>
  <c r="P29" i="2" s="1"/>
  <c r="R29" i="2" s="1"/>
  <c r="C29" i="2"/>
  <c r="E29" i="2" s="1"/>
  <c r="G29" i="2" s="1"/>
  <c r="N27" i="2"/>
  <c r="P27" i="2" s="1"/>
  <c r="R27" i="2" s="1"/>
  <c r="T27" i="2" s="1"/>
  <c r="V27" i="2" s="1"/>
  <c r="X27" i="2" s="1"/>
  <c r="C27" i="2"/>
  <c r="E27" i="2" s="1"/>
  <c r="G27" i="2" s="1"/>
  <c r="I27" i="2" s="1"/>
  <c r="N25" i="2"/>
  <c r="P25" i="2" s="1"/>
  <c r="R25" i="2" s="1"/>
  <c r="C25" i="2"/>
  <c r="E25" i="2" s="1"/>
  <c r="G25" i="2" s="1"/>
  <c r="N22" i="2"/>
  <c r="P22" i="2" s="1"/>
  <c r="R22" i="2" s="1"/>
  <c r="C22" i="2"/>
  <c r="N20" i="2"/>
  <c r="P20" i="2" s="1"/>
  <c r="R20" i="2" s="1"/>
  <c r="T20" i="2" s="1"/>
  <c r="V20" i="2" s="1"/>
  <c r="X20" i="2" s="1"/>
  <c r="N17" i="2"/>
  <c r="P17" i="2" s="1"/>
  <c r="R17" i="2" s="1"/>
  <c r="T17" i="2" s="1"/>
  <c r="V17" i="2" s="1"/>
  <c r="X17" i="2" s="1"/>
  <c r="N15" i="2"/>
  <c r="P15" i="2" s="1"/>
  <c r="R15" i="2" s="1"/>
  <c r="T15" i="2" s="1"/>
  <c r="V15" i="2" s="1"/>
  <c r="X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K35" i="2" l="1"/>
  <c r="K20" i="2"/>
  <c r="K17" i="2"/>
  <c r="K32" i="2"/>
  <c r="K27" i="2"/>
  <c r="K15" i="2"/>
  <c r="C19" i="2"/>
  <c r="E19" i="2" s="1"/>
  <c r="G19" i="2" s="1"/>
  <c r="I19" i="2" s="1"/>
  <c r="E22" i="2"/>
  <c r="G22" i="2" s="1"/>
  <c r="N31" i="2"/>
  <c r="P31" i="2" s="1"/>
  <c r="R31" i="2" s="1"/>
  <c r="T31" i="2" s="1"/>
  <c r="V31" i="2" s="1"/>
  <c r="X31" i="2" s="1"/>
  <c r="P32" i="2"/>
  <c r="R32" i="2" s="1"/>
  <c r="T32" i="2" s="1"/>
  <c r="V32" i="2" s="1"/>
  <c r="X32" i="2" s="1"/>
  <c r="N14" i="2"/>
  <c r="P14" i="2" s="1"/>
  <c r="R14" i="2" s="1"/>
  <c r="T14" i="2" s="1"/>
  <c r="V14" i="2" s="1"/>
  <c r="X14" i="2" s="1"/>
  <c r="N19" i="2"/>
  <c r="P19" i="2" s="1"/>
  <c r="R19" i="2" s="1"/>
  <c r="T19" i="2" s="1"/>
  <c r="V19" i="2" s="1"/>
  <c r="X19" i="2" s="1"/>
  <c r="C14" i="2"/>
  <c r="E14" i="2" s="1"/>
  <c r="G14" i="2" s="1"/>
  <c r="I14" i="2" s="1"/>
  <c r="C31" i="2"/>
  <c r="E31" i="2" s="1"/>
  <c r="G31" i="2" s="1"/>
  <c r="I31" i="2" s="1"/>
  <c r="C40" i="2"/>
  <c r="E40" i="2" s="1"/>
  <c r="G40" i="2" s="1"/>
  <c r="I40" i="2" s="1"/>
  <c r="C24" i="2"/>
  <c r="E24" i="2" s="1"/>
  <c r="G24" i="2" s="1"/>
  <c r="I24" i="2" s="1"/>
  <c r="N24" i="2"/>
  <c r="P24" i="2" s="1"/>
  <c r="R24" i="2" s="1"/>
  <c r="T24" i="2" s="1"/>
  <c r="V24" i="2" s="1"/>
  <c r="X24" i="2" s="1"/>
  <c r="N40" i="2"/>
  <c r="P40" i="2" s="1"/>
  <c r="R40" i="2" s="1"/>
  <c r="T40" i="2" s="1"/>
  <c r="V40" i="2" s="1"/>
  <c r="X40" i="2" s="1"/>
  <c r="C53" i="1"/>
  <c r="K31" i="2" l="1"/>
  <c r="K14" i="2"/>
  <c r="K24" i="2"/>
  <c r="K40" i="2"/>
  <c r="K19" i="2"/>
  <c r="N43" i="2"/>
  <c r="P43" i="2" s="1"/>
  <c r="R43" i="2" s="1"/>
  <c r="T43" i="2" s="1"/>
  <c r="V43" i="2" s="1"/>
  <c r="X43" i="2" s="1"/>
  <c r="C43" i="2"/>
  <c r="E43" i="2" s="1"/>
  <c r="G43" i="2" s="1"/>
  <c r="I43" i="2" s="1"/>
  <c r="M43" i="2" l="1"/>
  <c r="K43" i="2"/>
</calcChain>
</file>

<file path=xl/sharedStrings.xml><?xml version="1.0" encoding="utf-8"?>
<sst xmlns="http://schemas.openxmlformats.org/spreadsheetml/2006/main" count="186" uniqueCount="147">
  <si>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</si>
  <si>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</si>
  <si>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</si>
  <si>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</si>
  <si>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</si>
  <si>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</si>
  <si>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</si>
  <si>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</si>
  <si>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</si>
  <si>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</si>
  <si>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</si>
  <si>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</si>
  <si>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</si>
  <si>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</si>
  <si>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</si>
  <si>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</si>
  <si>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</si>
  <si>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</si>
  <si>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</si>
  <si>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</si>
  <si>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</si>
  <si>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</si>
  <si>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</si>
  <si>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</si>
  <si>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</si>
  <si>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</si>
  <si>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</si>
  <si>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</si>
  <si>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</si>
  <si>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</si>
  <si>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</si>
  <si>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</si>
  <si>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</si>
  <si>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</si>
  <si>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</si>
  <si>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</si>
  <si>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</si>
  <si>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</si>
  <si>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</si>
  <si>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</si>
  <si>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</si>
  <si>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</si>
  <si>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</si>
  <si>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</si>
  <si>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</si>
  <si>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</si>
  <si>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</si>
  <si>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</si>
  <si>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</si>
  <si>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</si>
  <si>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</si>
  <si>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</si>
  <si>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</si>
  <si>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</si>
  <si>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</si>
  <si>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</si>
  <si>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</si>
  <si>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</si>
  <si>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</si>
  <si>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</si>
  <si>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</si>
  <si>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</si>
  <si>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</si>
  <si>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</si>
  <si>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</si>
  <si>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</si>
  <si>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</si>
  <si>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</si>
  <si>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</si>
  <si>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</si>
  <si>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</si>
  <si>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</si>
  <si>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</si>
  <si>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</si>
  <si>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</si>
  <si>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</si>
  <si>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</si>
  <si>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</si>
  <si>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</si>
  <si>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</si>
  <si>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</si>
  <si>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</si>
  <si>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</si>
  <si>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</si>
  <si>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</si>
  <si>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</si>
  <si>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</si>
  <si>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</si>
  <si>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</si>
  <si>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</si>
  <si>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</si>
  <si>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</si>
  <si>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</si>
  <si>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</si>
  <si>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</si>
  <si>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</si>
  <si>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</si>
  <si>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</si>
  <si>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</si>
  <si>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</si>
  <si>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</si>
  <si>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</si>
  <si>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</si>
  <si>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</si>
  <si>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</si>
  <si>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</si>
  <si>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</si>
  <si>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</si>
  <si>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</si>
  <si>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</si>
  <si>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</si>
  <si>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</si>
  <si>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</si>
  <si>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</si>
  <si>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</si>
  <si>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</si>
  <si>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</si>
  <si>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</si>
  <si>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</si>
  <si>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</si>
  <si>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</si>
  <si>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</si>
  <si>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</si>
  <si>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</si>
  <si>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</si>
  <si>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</si>
  <si>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</si>
  <si>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</si>
  <si>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</si>
  <si>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</si>
  <si>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</si>
  <si>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</si>
  <si>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</si>
  <si>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</si>
  <si>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</si>
  <si>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</si>
  <si>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</si>
  <si>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</si>
  <si>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</si>
  <si>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</si>
  <si>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</si>
  <si>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</si>
  <si>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от________________ № _____</t>
  </si>
  <si>
    <t>Уточнение сентября</t>
  </si>
  <si>
    <t>Уточнение ноября</t>
  </si>
  <si>
    <t>Уточнение декабря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</si>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</sst>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2" borderId="0" xfId="0" applyFont="1" applyFill="1" applyAlignment="1">
      <alignment horizontal="right"/>
    </xf>
    <xf numFmtId="0" fontId="1" fillId="2" borderId="0" xfId="0" applyFont="1" applyFill="1"/>
    <xf numFmtId="0" fontId="11" fillId="2" borderId="0" xfId="0" applyFont="1" applyFill="1" applyAlignment="1">
      <alignment horizontal="right"/>
    </xf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justify" vertical="top" wrapText="1"/>
    </xf>
    <xf numFmtId="0" fontId="10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12" fillId="2" borderId="0" xfId="0" applyFont="1" applyFill="1"/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23" t="s">
        <v>70</v>
      </c>
      <c r="B2" s="23"/>
      <c r="C2" s="23"/>
    </row>
    <row r="3" spans="1:3" ht="15.75" x14ac:dyDescent="0.25">
      <c r="A3" s="23" t="s">
        <v>62</v>
      </c>
      <c r="B3" s="23"/>
      <c r="C3" s="23"/>
    </row>
    <row r="4" spans="1:3" ht="15.75" x14ac:dyDescent="0.25">
      <c r="A4" s="23" t="s">
        <v>63</v>
      </c>
      <c r="B4" s="23"/>
      <c r="C4" s="2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22" t="s">
        <v>21</v>
      </c>
      <c r="B7" s="22"/>
      <c r="C7" s="22"/>
    </row>
    <row r="8" spans="1:3" ht="18.75" x14ac:dyDescent="0.3">
      <c r="A8" s="22" t="s">
        <v>67</v>
      </c>
      <c r="B8" s="22"/>
      <c r="C8" s="22"/>
    </row>
    <row r="9" spans="1:3" ht="18.75" x14ac:dyDescent="0.3">
      <c r="A9" s="22" t="s">
        <v>69</v>
      </c>
      <c r="B9" s="22"/>
      <c r="C9" s="2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view="pageBreakPreview" zoomScaleNormal="100" zoomScaleSheetLayoutView="100" workbookViewId="0">
      <selection activeCell="B18" sqref="B18"/>
    </sheetView>
  </sheetViews>
  <sheetFormatPr defaultColWidth="9.140625" defaultRowHeight="12.75" x14ac:dyDescent="0.2"/>
  <cols>
    <col min="1" max="1" width="27.28515625" style="25" customWidth="1"/>
    <col min="2" max="2" width="70.140625" style="25" customWidth="1"/>
    <col min="3" max="12" width="15.140625" style="25" hidden="1" customWidth="1"/>
    <col min="13" max="13" width="15.140625" style="25" customWidth="1"/>
    <col min="14" max="14" width="15.42578125" style="25" hidden="1" customWidth="1"/>
    <col min="15" max="15" width="15" style="25" hidden="1" customWidth="1"/>
    <col min="16" max="16" width="15.7109375" style="25" hidden="1" customWidth="1"/>
    <col min="17" max="17" width="15.42578125" style="25" hidden="1" customWidth="1"/>
    <col min="18" max="18" width="17" style="25" hidden="1" customWidth="1"/>
    <col min="19" max="22" width="15.42578125" style="25" hidden="1" customWidth="1"/>
    <col min="23" max="23" width="13.42578125" style="25" hidden="1" customWidth="1"/>
    <col min="24" max="24" width="15.42578125" style="25" customWidth="1"/>
    <col min="25" max="25" width="2.140625" style="25" customWidth="1"/>
    <col min="26" max="16384" width="9.140625" style="25"/>
  </cols>
  <sheetData>
    <row r="1" spans="1:24" ht="18.75" x14ac:dyDescent="0.3">
      <c r="A1" s="24" t="s">
        <v>146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4" ht="18.75" x14ac:dyDescent="0.3">
      <c r="A2" s="24" t="s">
        <v>62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4" ht="22.5" customHeight="1" x14ac:dyDescent="0.3">
      <c r="A3" s="24" t="s">
        <v>142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4" ht="18.75" x14ac:dyDescent="0.3">
      <c r="A5" s="24" t="s">
        <v>140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</row>
    <row r="6" spans="1:24" ht="18" customHeight="1" x14ac:dyDescent="0.3">
      <c r="A6" s="24" t="s">
        <v>62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</row>
    <row r="7" spans="1:24" ht="18" customHeight="1" x14ac:dyDescent="0.3">
      <c r="A7" s="24" t="s">
        <v>138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</row>
    <row r="8" spans="1:24" ht="16.5" customHeight="1" x14ac:dyDescent="0.2">
      <c r="A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24" ht="18.75" x14ac:dyDescent="0.3">
      <c r="A9" s="28" t="s">
        <v>21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 spans="1:24" ht="18" customHeight="1" x14ac:dyDescent="0.3">
      <c r="A10" s="28" t="s">
        <v>106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</row>
    <row r="11" spans="1:24" ht="18.75" x14ac:dyDescent="0.3">
      <c r="A11" s="28" t="s">
        <v>134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</row>
    <row r="12" spans="1:24" ht="18.75" x14ac:dyDescent="0.3">
      <c r="A12" s="29"/>
      <c r="B12" s="29"/>
    </row>
    <row r="13" spans="1:24" ht="39" customHeight="1" x14ac:dyDescent="0.2">
      <c r="A13" s="30" t="s">
        <v>5</v>
      </c>
      <c r="B13" s="30" t="s">
        <v>20</v>
      </c>
      <c r="C13" s="31" t="s">
        <v>122</v>
      </c>
      <c r="D13" s="31" t="s">
        <v>136</v>
      </c>
      <c r="E13" s="31" t="s">
        <v>122</v>
      </c>
      <c r="F13" s="31" t="s">
        <v>141</v>
      </c>
      <c r="G13" s="31" t="s">
        <v>122</v>
      </c>
      <c r="H13" s="31" t="s">
        <v>143</v>
      </c>
      <c r="I13" s="31" t="s">
        <v>122</v>
      </c>
      <c r="J13" s="31" t="s">
        <v>144</v>
      </c>
      <c r="K13" s="31" t="s">
        <v>122</v>
      </c>
      <c r="L13" s="31" t="s">
        <v>145</v>
      </c>
      <c r="M13" s="31" t="s">
        <v>122</v>
      </c>
      <c r="N13" s="31" t="s">
        <v>135</v>
      </c>
      <c r="O13" s="31" t="s">
        <v>136</v>
      </c>
      <c r="P13" s="31" t="s">
        <v>135</v>
      </c>
      <c r="Q13" s="31" t="s">
        <v>137</v>
      </c>
      <c r="R13" s="31" t="s">
        <v>135</v>
      </c>
      <c r="S13" s="31" t="s">
        <v>141</v>
      </c>
      <c r="T13" s="31" t="s">
        <v>135</v>
      </c>
      <c r="U13" s="31" t="s">
        <v>143</v>
      </c>
      <c r="V13" s="31" t="s">
        <v>135</v>
      </c>
      <c r="W13" s="31" t="s">
        <v>144</v>
      </c>
      <c r="X13" s="31" t="s">
        <v>135</v>
      </c>
    </row>
    <row r="14" spans="1:24" ht="33" customHeight="1" x14ac:dyDescent="0.25">
      <c r="A14" s="32" t="s">
        <v>123</v>
      </c>
      <c r="B14" s="33" t="s">
        <v>71</v>
      </c>
      <c r="C14" s="34">
        <f t="shared" ref="C14:N14" si="0">C15-C17</f>
        <v>-900000000</v>
      </c>
      <c r="D14" s="34">
        <f t="shared" ref="D14:F14" si="1">D15-D17</f>
        <v>0</v>
      </c>
      <c r="E14" s="34">
        <f>C14+D14</f>
        <v>-900000000</v>
      </c>
      <c r="F14" s="34">
        <f t="shared" si="1"/>
        <v>0</v>
      </c>
      <c r="G14" s="34">
        <f>E14+F14</f>
        <v>-900000000</v>
      </c>
      <c r="H14" s="34">
        <f t="shared" ref="H14:L14" si="2">H15-H17</f>
        <v>0</v>
      </c>
      <c r="I14" s="34">
        <f>G14+H14</f>
        <v>-900000000</v>
      </c>
      <c r="J14" s="34">
        <f t="shared" ref="J14" si="3">J15-J17</f>
        <v>0</v>
      </c>
      <c r="K14" s="34">
        <f>I14+J14</f>
        <v>-900000000</v>
      </c>
      <c r="L14" s="34">
        <f t="shared" si="2"/>
        <v>0</v>
      </c>
      <c r="M14" s="34">
        <f>K14+L14</f>
        <v>-900000000</v>
      </c>
      <c r="N14" s="34">
        <f t="shared" si="0"/>
        <v>-900000000</v>
      </c>
      <c r="O14" s="34">
        <f t="shared" ref="O14:Q14" si="4">O15-O17</f>
        <v>0</v>
      </c>
      <c r="P14" s="34">
        <f>N14+O14</f>
        <v>-900000000</v>
      </c>
      <c r="Q14" s="34">
        <f t="shared" si="4"/>
        <v>0</v>
      </c>
      <c r="R14" s="34">
        <f>P14+Q14</f>
        <v>-900000000</v>
      </c>
      <c r="S14" s="34">
        <f t="shared" ref="S14:U14" si="5">S15-S17</f>
        <v>0</v>
      </c>
      <c r="T14" s="34">
        <f>R14+S14</f>
        <v>-900000000</v>
      </c>
      <c r="U14" s="34">
        <f t="shared" si="5"/>
        <v>0</v>
      </c>
      <c r="V14" s="34">
        <f>T14+U14</f>
        <v>-900000000</v>
      </c>
      <c r="W14" s="34">
        <f t="shared" ref="W14" si="6">W15-W17</f>
        <v>0</v>
      </c>
      <c r="X14" s="34">
        <f>V14+W14</f>
        <v>-900000000</v>
      </c>
    </row>
    <row r="15" spans="1:24" ht="48.75" hidden="1" customHeight="1" x14ac:dyDescent="0.25">
      <c r="A15" s="32" t="s">
        <v>23</v>
      </c>
      <c r="B15" s="33" t="s">
        <v>72</v>
      </c>
      <c r="C15" s="34">
        <f t="shared" ref="C15:W15" si="7">C16</f>
        <v>0</v>
      </c>
      <c r="D15" s="34">
        <f t="shared" si="7"/>
        <v>0</v>
      </c>
      <c r="E15" s="34">
        <f t="shared" ref="E15:E43" si="8">C15+D15</f>
        <v>0</v>
      </c>
      <c r="F15" s="34">
        <f t="shared" si="7"/>
        <v>0</v>
      </c>
      <c r="G15" s="34">
        <f t="shared" ref="G15:G40" si="9">E15+F15</f>
        <v>0</v>
      </c>
      <c r="H15" s="34">
        <f t="shared" si="7"/>
        <v>0</v>
      </c>
      <c r="I15" s="34">
        <f t="shared" ref="I15:K17" si="10">G15+H15</f>
        <v>0</v>
      </c>
      <c r="J15" s="34">
        <f t="shared" si="7"/>
        <v>0</v>
      </c>
      <c r="K15" s="34">
        <f t="shared" si="10"/>
        <v>0</v>
      </c>
      <c r="L15" s="34">
        <f t="shared" si="7"/>
        <v>0</v>
      </c>
      <c r="M15" s="34">
        <f t="shared" ref="M15:M17" si="11">K15+L15</f>
        <v>0</v>
      </c>
      <c r="N15" s="34">
        <f t="shared" si="7"/>
        <v>0</v>
      </c>
      <c r="O15" s="34">
        <f t="shared" si="7"/>
        <v>0</v>
      </c>
      <c r="P15" s="34">
        <f t="shared" ref="P15:P43" si="12">N15+O15</f>
        <v>0</v>
      </c>
      <c r="Q15" s="34">
        <f t="shared" si="7"/>
        <v>0</v>
      </c>
      <c r="R15" s="34">
        <f t="shared" ref="R15:R40" si="13">P15+Q15</f>
        <v>0</v>
      </c>
      <c r="S15" s="34">
        <f t="shared" si="7"/>
        <v>0</v>
      </c>
      <c r="T15" s="34">
        <f t="shared" ref="T15:T40" si="14">R15+S15</f>
        <v>0</v>
      </c>
      <c r="U15" s="34">
        <f t="shared" si="7"/>
        <v>0</v>
      </c>
      <c r="V15" s="34">
        <f t="shared" ref="V15:V16" si="15">T15+U15</f>
        <v>0</v>
      </c>
      <c r="W15" s="34">
        <f t="shared" si="7"/>
        <v>0</v>
      </c>
      <c r="X15" s="34">
        <f t="shared" ref="X15:X16" si="16">V15+W15</f>
        <v>0</v>
      </c>
    </row>
    <row r="16" spans="1:24" ht="48" hidden="1" customHeight="1" x14ac:dyDescent="0.25">
      <c r="A16" s="35" t="s">
        <v>7</v>
      </c>
      <c r="B16" s="36" t="s">
        <v>107</v>
      </c>
      <c r="C16" s="21"/>
      <c r="D16" s="21"/>
      <c r="E16" s="21">
        <f t="shared" si="8"/>
        <v>0</v>
      </c>
      <c r="F16" s="21"/>
      <c r="G16" s="21">
        <f t="shared" si="9"/>
        <v>0</v>
      </c>
      <c r="H16" s="21"/>
      <c r="I16" s="21">
        <f t="shared" si="10"/>
        <v>0</v>
      </c>
      <c r="J16" s="21"/>
      <c r="K16" s="21">
        <f t="shared" si="10"/>
        <v>0</v>
      </c>
      <c r="L16" s="21"/>
      <c r="M16" s="34">
        <f t="shared" si="11"/>
        <v>0</v>
      </c>
      <c r="N16" s="21"/>
      <c r="O16" s="21"/>
      <c r="P16" s="21">
        <f t="shared" si="12"/>
        <v>0</v>
      </c>
      <c r="Q16" s="21"/>
      <c r="R16" s="21">
        <f t="shared" si="13"/>
        <v>0</v>
      </c>
      <c r="S16" s="21"/>
      <c r="T16" s="21">
        <f t="shared" si="14"/>
        <v>0</v>
      </c>
      <c r="U16" s="21"/>
      <c r="V16" s="21">
        <f t="shared" si="15"/>
        <v>0</v>
      </c>
      <c r="W16" s="21"/>
      <c r="X16" s="21">
        <f t="shared" si="16"/>
        <v>0</v>
      </c>
    </row>
    <row r="17" spans="1:24" ht="48" customHeight="1" x14ac:dyDescent="0.25">
      <c r="A17" s="32" t="s">
        <v>124</v>
      </c>
      <c r="B17" s="33" t="s">
        <v>88</v>
      </c>
      <c r="C17" s="34">
        <f t="shared" ref="C17:W17" si="17">C18</f>
        <v>900000000</v>
      </c>
      <c r="D17" s="34">
        <f t="shared" si="17"/>
        <v>0</v>
      </c>
      <c r="E17" s="34">
        <f t="shared" si="8"/>
        <v>900000000</v>
      </c>
      <c r="F17" s="34">
        <f t="shared" si="17"/>
        <v>0</v>
      </c>
      <c r="G17" s="34">
        <f t="shared" si="9"/>
        <v>900000000</v>
      </c>
      <c r="H17" s="34">
        <f t="shared" si="17"/>
        <v>0</v>
      </c>
      <c r="I17" s="34">
        <f t="shared" si="10"/>
        <v>900000000</v>
      </c>
      <c r="J17" s="34">
        <f t="shared" si="17"/>
        <v>0</v>
      </c>
      <c r="K17" s="34">
        <f t="shared" si="10"/>
        <v>900000000</v>
      </c>
      <c r="L17" s="34">
        <f t="shared" si="17"/>
        <v>0</v>
      </c>
      <c r="M17" s="34">
        <f t="shared" si="11"/>
        <v>900000000</v>
      </c>
      <c r="N17" s="34">
        <f t="shared" si="17"/>
        <v>900000000</v>
      </c>
      <c r="O17" s="34">
        <f t="shared" si="17"/>
        <v>0</v>
      </c>
      <c r="P17" s="34">
        <f t="shared" si="12"/>
        <v>900000000</v>
      </c>
      <c r="Q17" s="34">
        <f t="shared" si="17"/>
        <v>0</v>
      </c>
      <c r="R17" s="34">
        <f t="shared" si="13"/>
        <v>900000000</v>
      </c>
      <c r="S17" s="34">
        <f t="shared" si="17"/>
        <v>0</v>
      </c>
      <c r="T17" s="34">
        <f>R17+S17</f>
        <v>900000000</v>
      </c>
      <c r="U17" s="34">
        <f t="shared" si="17"/>
        <v>0</v>
      </c>
      <c r="V17" s="34">
        <f>T17+U17</f>
        <v>900000000</v>
      </c>
      <c r="W17" s="34">
        <f t="shared" si="17"/>
        <v>0</v>
      </c>
      <c r="X17" s="34">
        <f>V17+W17</f>
        <v>900000000</v>
      </c>
    </row>
    <row r="18" spans="1:24" ht="50.25" customHeight="1" x14ac:dyDescent="0.25">
      <c r="A18" s="35" t="s">
        <v>8</v>
      </c>
      <c r="B18" s="36" t="s">
        <v>108</v>
      </c>
      <c r="C18" s="21">
        <v>900000000</v>
      </c>
      <c r="D18" s="21"/>
      <c r="E18" s="21">
        <f t="shared" si="8"/>
        <v>900000000</v>
      </c>
      <c r="F18" s="21"/>
      <c r="G18" s="21">
        <f>E18+F18</f>
        <v>900000000</v>
      </c>
      <c r="H18" s="21"/>
      <c r="I18" s="21">
        <f>G18+H18</f>
        <v>900000000</v>
      </c>
      <c r="J18" s="21"/>
      <c r="K18" s="21">
        <f>I18+J18</f>
        <v>900000000</v>
      </c>
      <c r="L18" s="21"/>
      <c r="M18" s="21">
        <f t="shared" ref="M18:M24" si="18">K18+L18</f>
        <v>900000000</v>
      </c>
      <c r="N18" s="21">
        <v>900000000</v>
      </c>
      <c r="O18" s="21"/>
      <c r="P18" s="21">
        <f t="shared" si="12"/>
        <v>900000000</v>
      </c>
      <c r="Q18" s="21"/>
      <c r="R18" s="21">
        <f t="shared" si="13"/>
        <v>900000000</v>
      </c>
      <c r="S18" s="21"/>
      <c r="T18" s="21">
        <f>R18+S18</f>
        <v>900000000</v>
      </c>
      <c r="U18" s="21"/>
      <c r="V18" s="21">
        <f>T18+U18</f>
        <v>900000000</v>
      </c>
      <c r="W18" s="21"/>
      <c r="X18" s="21">
        <f>V18+W18</f>
        <v>900000000</v>
      </c>
    </row>
    <row r="19" spans="1:24" ht="17.25" customHeight="1" x14ac:dyDescent="0.25">
      <c r="A19" s="32" t="s">
        <v>125</v>
      </c>
      <c r="B19" s="33" t="s">
        <v>73</v>
      </c>
      <c r="C19" s="34">
        <f t="shared" ref="C19:N19" si="19">C20-C22</f>
        <v>2351552097</v>
      </c>
      <c r="D19" s="34">
        <f t="shared" ref="D19:F19" si="20">D20-D22</f>
        <v>0</v>
      </c>
      <c r="E19" s="34">
        <f t="shared" si="8"/>
        <v>2351552097</v>
      </c>
      <c r="F19" s="34">
        <f t="shared" si="20"/>
        <v>0</v>
      </c>
      <c r="G19" s="34">
        <f t="shared" si="9"/>
        <v>2351552097</v>
      </c>
      <c r="H19" s="34">
        <f t="shared" ref="H19:L19" si="21">H20-H22</f>
        <v>0</v>
      </c>
      <c r="I19" s="34">
        <f t="shared" ref="I19:K22" si="22">G19+H19</f>
        <v>2351552097</v>
      </c>
      <c r="J19" s="34">
        <f t="shared" ref="J19" si="23">J20-J22</f>
        <v>30037</v>
      </c>
      <c r="K19" s="34">
        <f t="shared" si="22"/>
        <v>2351582134</v>
      </c>
      <c r="L19" s="34">
        <f t="shared" si="21"/>
        <v>0</v>
      </c>
      <c r="M19" s="34">
        <f t="shared" si="18"/>
        <v>2351582134</v>
      </c>
      <c r="N19" s="34">
        <f t="shared" si="19"/>
        <v>3803314866</v>
      </c>
      <c r="O19" s="34">
        <f t="shared" ref="O19:Q19" si="24">O20-O22</f>
        <v>0</v>
      </c>
      <c r="P19" s="34">
        <f t="shared" si="12"/>
        <v>3803314866</v>
      </c>
      <c r="Q19" s="34">
        <f t="shared" si="24"/>
        <v>3741</v>
      </c>
      <c r="R19" s="34">
        <f t="shared" si="13"/>
        <v>3803318607</v>
      </c>
      <c r="S19" s="34">
        <f t="shared" ref="S19:U19" si="25">S20-S22</f>
        <v>0</v>
      </c>
      <c r="T19" s="34">
        <f t="shared" si="14"/>
        <v>3803318607</v>
      </c>
      <c r="U19" s="34">
        <f t="shared" si="25"/>
        <v>0</v>
      </c>
      <c r="V19" s="34">
        <f t="shared" ref="V19" si="26">T19+U19</f>
        <v>3803318607</v>
      </c>
      <c r="W19" s="34">
        <f t="shared" ref="W19" si="27">W20-W22</f>
        <v>0</v>
      </c>
      <c r="X19" s="34">
        <f t="shared" ref="X19" si="28">V19+W19</f>
        <v>3803318607</v>
      </c>
    </row>
    <row r="20" spans="1:24" ht="31.5" x14ac:dyDescent="0.25">
      <c r="A20" s="32" t="s">
        <v>126</v>
      </c>
      <c r="B20" s="33" t="s">
        <v>74</v>
      </c>
      <c r="C20" s="34">
        <f t="shared" ref="C20:W20" si="29">C21</f>
        <v>6159552097</v>
      </c>
      <c r="D20" s="34">
        <f t="shared" si="29"/>
        <v>0</v>
      </c>
      <c r="E20" s="34">
        <f t="shared" si="8"/>
        <v>6159552097</v>
      </c>
      <c r="F20" s="34">
        <f t="shared" si="29"/>
        <v>0</v>
      </c>
      <c r="G20" s="34">
        <f t="shared" si="9"/>
        <v>6159552097</v>
      </c>
      <c r="H20" s="34">
        <f t="shared" si="29"/>
        <v>0</v>
      </c>
      <c r="I20" s="34">
        <f t="shared" si="22"/>
        <v>6159552097</v>
      </c>
      <c r="J20" s="34">
        <f>J21</f>
        <v>30037</v>
      </c>
      <c r="K20" s="34">
        <f t="shared" si="22"/>
        <v>6159582134</v>
      </c>
      <c r="L20" s="34">
        <f>L21</f>
        <v>-1000000000</v>
      </c>
      <c r="M20" s="34">
        <f t="shared" si="18"/>
        <v>5159582134</v>
      </c>
      <c r="N20" s="34">
        <f t="shared" si="29"/>
        <v>3803314866</v>
      </c>
      <c r="O20" s="34">
        <f t="shared" si="29"/>
        <v>0</v>
      </c>
      <c r="P20" s="34">
        <f t="shared" si="12"/>
        <v>3803314866</v>
      </c>
      <c r="Q20" s="34">
        <f t="shared" si="29"/>
        <v>3000003741</v>
      </c>
      <c r="R20" s="34">
        <f t="shared" si="13"/>
        <v>6803318607</v>
      </c>
      <c r="S20" s="34">
        <f t="shared" si="29"/>
        <v>0</v>
      </c>
      <c r="T20" s="34">
        <f>R20+S20</f>
        <v>6803318607</v>
      </c>
      <c r="U20" s="34">
        <f t="shared" si="29"/>
        <v>0</v>
      </c>
      <c r="V20" s="34">
        <f>T20+U20</f>
        <v>6803318607</v>
      </c>
      <c r="W20" s="34">
        <f t="shared" si="29"/>
        <v>0</v>
      </c>
      <c r="X20" s="34">
        <f>V20+W20</f>
        <v>6803318607</v>
      </c>
    </row>
    <row r="21" spans="1:24" ht="31.5" x14ac:dyDescent="0.25">
      <c r="A21" s="35" t="s">
        <v>75</v>
      </c>
      <c r="B21" s="36" t="s">
        <v>109</v>
      </c>
      <c r="C21" s="21">
        <v>6159552097</v>
      </c>
      <c r="D21" s="21"/>
      <c r="E21" s="21">
        <f t="shared" si="8"/>
        <v>6159552097</v>
      </c>
      <c r="F21" s="21"/>
      <c r="G21" s="21">
        <f t="shared" si="9"/>
        <v>6159552097</v>
      </c>
      <c r="H21" s="21"/>
      <c r="I21" s="21">
        <f t="shared" si="22"/>
        <v>6159552097</v>
      </c>
      <c r="J21" s="21">
        <v>30037</v>
      </c>
      <c r="K21" s="21">
        <f t="shared" si="22"/>
        <v>6159582134</v>
      </c>
      <c r="L21" s="21">
        <v>-1000000000</v>
      </c>
      <c r="M21" s="21">
        <f t="shared" si="18"/>
        <v>5159582134</v>
      </c>
      <c r="N21" s="21">
        <v>3803314866</v>
      </c>
      <c r="O21" s="21"/>
      <c r="P21" s="21">
        <f t="shared" si="12"/>
        <v>3803314866</v>
      </c>
      <c r="Q21" s="21">
        <v>3000003741</v>
      </c>
      <c r="R21" s="21">
        <f t="shared" si="13"/>
        <v>6803318607</v>
      </c>
      <c r="S21" s="21"/>
      <c r="T21" s="21">
        <f>R21+S21</f>
        <v>6803318607</v>
      </c>
      <c r="U21" s="21"/>
      <c r="V21" s="21">
        <f>T21+U21</f>
        <v>6803318607</v>
      </c>
      <c r="W21" s="21"/>
      <c r="X21" s="21">
        <f>V21+W21</f>
        <v>6803318607</v>
      </c>
    </row>
    <row r="22" spans="1:24" ht="31.5" customHeight="1" x14ac:dyDescent="0.25">
      <c r="A22" s="32" t="s">
        <v>76</v>
      </c>
      <c r="B22" s="33" t="s">
        <v>77</v>
      </c>
      <c r="C22" s="34">
        <f>C23</f>
        <v>3808000000</v>
      </c>
      <c r="D22" s="34">
        <f>D23</f>
        <v>0</v>
      </c>
      <c r="E22" s="34">
        <f t="shared" si="8"/>
        <v>3808000000</v>
      </c>
      <c r="F22" s="34">
        <f>F23</f>
        <v>0</v>
      </c>
      <c r="G22" s="34">
        <f t="shared" si="9"/>
        <v>3808000000</v>
      </c>
      <c r="H22" s="34">
        <f>H23</f>
        <v>0</v>
      </c>
      <c r="I22" s="34">
        <f t="shared" si="22"/>
        <v>3808000000</v>
      </c>
      <c r="J22" s="34">
        <f>J23</f>
        <v>0</v>
      </c>
      <c r="K22" s="34">
        <f t="shared" si="22"/>
        <v>3808000000</v>
      </c>
      <c r="L22" s="34">
        <f>L23</f>
        <v>-1000000000</v>
      </c>
      <c r="M22" s="34">
        <f t="shared" si="18"/>
        <v>2808000000</v>
      </c>
      <c r="N22" s="34">
        <f>N23</f>
        <v>0</v>
      </c>
      <c r="O22" s="34">
        <f>O23</f>
        <v>0</v>
      </c>
      <c r="P22" s="34">
        <f t="shared" si="12"/>
        <v>0</v>
      </c>
      <c r="Q22" s="34">
        <f>Q23</f>
        <v>3000000000</v>
      </c>
      <c r="R22" s="34">
        <f t="shared" si="13"/>
        <v>3000000000</v>
      </c>
      <c r="S22" s="34">
        <f>S23</f>
        <v>0</v>
      </c>
      <c r="T22" s="34">
        <f>R22+S22</f>
        <v>3000000000</v>
      </c>
      <c r="U22" s="34">
        <f>U23</f>
        <v>0</v>
      </c>
      <c r="V22" s="34">
        <f>T22+U22</f>
        <v>3000000000</v>
      </c>
      <c r="W22" s="34">
        <f>W23</f>
        <v>0</v>
      </c>
      <c r="X22" s="34">
        <f>V22+W22</f>
        <v>3000000000</v>
      </c>
    </row>
    <row r="23" spans="1:24" ht="31.5" x14ac:dyDescent="0.25">
      <c r="A23" s="35" t="s">
        <v>78</v>
      </c>
      <c r="B23" s="36" t="s">
        <v>110</v>
      </c>
      <c r="C23" s="21">
        <v>3808000000</v>
      </c>
      <c r="D23" s="21"/>
      <c r="E23" s="21">
        <f t="shared" si="8"/>
        <v>3808000000</v>
      </c>
      <c r="F23" s="21"/>
      <c r="G23" s="21">
        <f>E23+F23</f>
        <v>3808000000</v>
      </c>
      <c r="H23" s="21"/>
      <c r="I23" s="21">
        <f>G23+H23</f>
        <v>3808000000</v>
      </c>
      <c r="J23" s="21"/>
      <c r="K23" s="21">
        <f>I23+J23</f>
        <v>3808000000</v>
      </c>
      <c r="L23" s="21">
        <v>-1000000000</v>
      </c>
      <c r="M23" s="21">
        <f t="shared" si="18"/>
        <v>2808000000</v>
      </c>
      <c r="N23" s="21">
        <v>0</v>
      </c>
      <c r="O23" s="21"/>
      <c r="P23" s="21">
        <f t="shared" si="12"/>
        <v>0</v>
      </c>
      <c r="Q23" s="21">
        <v>3000000000</v>
      </c>
      <c r="R23" s="21">
        <f t="shared" si="13"/>
        <v>3000000000</v>
      </c>
      <c r="S23" s="21"/>
      <c r="T23" s="21">
        <f t="shared" si="14"/>
        <v>3000000000</v>
      </c>
      <c r="U23" s="21"/>
      <c r="V23" s="21">
        <f t="shared" ref="V23:V40" si="30">T23+U23</f>
        <v>3000000000</v>
      </c>
      <c r="W23" s="21"/>
      <c r="X23" s="21">
        <f t="shared" ref="X23:X40" si="31">V23+W23</f>
        <v>3000000000</v>
      </c>
    </row>
    <row r="24" spans="1:24" ht="31.5" x14ac:dyDescent="0.25">
      <c r="A24" s="32" t="s">
        <v>127</v>
      </c>
      <c r="B24" s="33" t="s">
        <v>91</v>
      </c>
      <c r="C24" s="34">
        <f t="shared" ref="C24:N24" si="32">C25-C27</f>
        <v>-1451668200</v>
      </c>
      <c r="D24" s="34">
        <f t="shared" ref="D24:F24" si="33">D25-D27</f>
        <v>0</v>
      </c>
      <c r="E24" s="34">
        <f t="shared" si="8"/>
        <v>-1451668200</v>
      </c>
      <c r="F24" s="34">
        <f t="shared" si="33"/>
        <v>0</v>
      </c>
      <c r="G24" s="34">
        <f t="shared" si="9"/>
        <v>-1451668200</v>
      </c>
      <c r="H24" s="34">
        <f t="shared" ref="H24:L24" si="34">H25-H27</f>
        <v>0</v>
      </c>
      <c r="I24" s="34">
        <f t="shared" ref="I24:K27" si="35">G24+H24</f>
        <v>-1451668200</v>
      </c>
      <c r="J24" s="34">
        <f t="shared" ref="J24" si="36">J25-J27</f>
        <v>0</v>
      </c>
      <c r="K24" s="34">
        <f t="shared" si="35"/>
        <v>-1451668200</v>
      </c>
      <c r="L24" s="34">
        <f t="shared" si="34"/>
        <v>0</v>
      </c>
      <c r="M24" s="34">
        <f t="shared" si="18"/>
        <v>-1451668200</v>
      </c>
      <c r="N24" s="34">
        <f t="shared" si="32"/>
        <v>-2903336400</v>
      </c>
      <c r="O24" s="34">
        <f t="shared" ref="O24:Q24" si="37">O25-O27</f>
        <v>0</v>
      </c>
      <c r="P24" s="34">
        <f t="shared" si="12"/>
        <v>-2903336400</v>
      </c>
      <c r="Q24" s="34">
        <f t="shared" si="37"/>
        <v>0</v>
      </c>
      <c r="R24" s="34">
        <f t="shared" si="13"/>
        <v>-2903336400</v>
      </c>
      <c r="S24" s="34">
        <f t="shared" ref="S24:U24" si="38">S25-S27</f>
        <v>0</v>
      </c>
      <c r="T24" s="34">
        <f t="shared" si="14"/>
        <v>-2903336400</v>
      </c>
      <c r="U24" s="34">
        <f t="shared" si="38"/>
        <v>0</v>
      </c>
      <c r="V24" s="34">
        <f t="shared" si="30"/>
        <v>-2903336400</v>
      </c>
      <c r="W24" s="34">
        <f t="shared" ref="W24" si="39">W25-W27</f>
        <v>0</v>
      </c>
      <c r="X24" s="34">
        <f t="shared" si="31"/>
        <v>-2903336400</v>
      </c>
    </row>
    <row r="25" spans="1:24" ht="47.25" hidden="1" x14ac:dyDescent="0.25">
      <c r="A25" s="32" t="s">
        <v>111</v>
      </c>
      <c r="B25" s="33" t="s">
        <v>92</v>
      </c>
      <c r="C25" s="34">
        <f>C26</f>
        <v>0</v>
      </c>
      <c r="D25" s="34">
        <f>D26</f>
        <v>0</v>
      </c>
      <c r="E25" s="34">
        <f t="shared" si="8"/>
        <v>0</v>
      </c>
      <c r="F25" s="34">
        <f>F26</f>
        <v>0</v>
      </c>
      <c r="G25" s="34">
        <f t="shared" si="9"/>
        <v>0</v>
      </c>
      <c r="H25" s="34">
        <f>H26</f>
        <v>0</v>
      </c>
      <c r="I25" s="34">
        <f t="shared" si="35"/>
        <v>0</v>
      </c>
      <c r="J25" s="34">
        <f>J26</f>
        <v>0</v>
      </c>
      <c r="K25" s="34">
        <f t="shared" si="35"/>
        <v>0</v>
      </c>
      <c r="L25" s="34">
        <f>L26</f>
        <v>0</v>
      </c>
      <c r="M25" s="34">
        <f t="shared" ref="M25:M26" si="40">I25+L25</f>
        <v>0</v>
      </c>
      <c r="N25" s="34">
        <f>N26</f>
        <v>0</v>
      </c>
      <c r="O25" s="34">
        <f>O26</f>
        <v>0</v>
      </c>
      <c r="P25" s="34">
        <f t="shared" si="12"/>
        <v>0</v>
      </c>
      <c r="Q25" s="34">
        <f>Q26</f>
        <v>0</v>
      </c>
      <c r="R25" s="34">
        <f t="shared" si="13"/>
        <v>0</v>
      </c>
      <c r="S25" s="34">
        <f>S26</f>
        <v>0</v>
      </c>
      <c r="T25" s="34">
        <f t="shared" si="14"/>
        <v>0</v>
      </c>
      <c r="U25" s="34">
        <f>U26</f>
        <v>0</v>
      </c>
      <c r="V25" s="34">
        <f t="shared" si="30"/>
        <v>0</v>
      </c>
      <c r="W25" s="34">
        <f>W26</f>
        <v>0</v>
      </c>
      <c r="X25" s="34">
        <f t="shared" si="31"/>
        <v>0</v>
      </c>
    </row>
    <row r="26" spans="1:24" ht="47.25" hidden="1" x14ac:dyDescent="0.25">
      <c r="A26" s="35" t="s">
        <v>112</v>
      </c>
      <c r="B26" s="36" t="s">
        <v>113</v>
      </c>
      <c r="C26" s="37"/>
      <c r="D26" s="37"/>
      <c r="E26" s="37">
        <f t="shared" si="8"/>
        <v>0</v>
      </c>
      <c r="F26" s="37"/>
      <c r="G26" s="37">
        <f t="shared" si="9"/>
        <v>0</v>
      </c>
      <c r="H26" s="37"/>
      <c r="I26" s="37">
        <f t="shared" si="35"/>
        <v>0</v>
      </c>
      <c r="J26" s="37"/>
      <c r="K26" s="37">
        <f t="shared" si="35"/>
        <v>0</v>
      </c>
      <c r="L26" s="37"/>
      <c r="M26" s="37">
        <f t="shared" si="40"/>
        <v>0</v>
      </c>
      <c r="N26" s="37"/>
      <c r="O26" s="37"/>
      <c r="P26" s="37">
        <f t="shared" si="12"/>
        <v>0</v>
      </c>
      <c r="Q26" s="37"/>
      <c r="R26" s="37">
        <f t="shared" si="13"/>
        <v>0</v>
      </c>
      <c r="S26" s="37"/>
      <c r="T26" s="37">
        <f t="shared" si="14"/>
        <v>0</v>
      </c>
      <c r="U26" s="37"/>
      <c r="V26" s="37">
        <f t="shared" si="30"/>
        <v>0</v>
      </c>
      <c r="W26" s="37"/>
      <c r="X26" s="37">
        <f t="shared" si="31"/>
        <v>0</v>
      </c>
    </row>
    <row r="27" spans="1:24" ht="50.25" customHeight="1" x14ac:dyDescent="0.25">
      <c r="A27" s="32" t="s">
        <v>128</v>
      </c>
      <c r="B27" s="33" t="s">
        <v>79</v>
      </c>
      <c r="C27" s="34">
        <f t="shared" ref="C27:W27" si="41">C28</f>
        <v>1451668200</v>
      </c>
      <c r="D27" s="34">
        <f t="shared" si="41"/>
        <v>0</v>
      </c>
      <c r="E27" s="34">
        <f t="shared" si="8"/>
        <v>1451668200</v>
      </c>
      <c r="F27" s="34">
        <f t="shared" si="41"/>
        <v>0</v>
      </c>
      <c r="G27" s="34">
        <f t="shared" si="9"/>
        <v>1451668200</v>
      </c>
      <c r="H27" s="34">
        <f t="shared" si="41"/>
        <v>0</v>
      </c>
      <c r="I27" s="34">
        <f t="shared" si="35"/>
        <v>1451668200</v>
      </c>
      <c r="J27" s="34">
        <f t="shared" si="41"/>
        <v>0</v>
      </c>
      <c r="K27" s="34">
        <f t="shared" si="35"/>
        <v>1451668200</v>
      </c>
      <c r="L27" s="34">
        <f t="shared" si="41"/>
        <v>0</v>
      </c>
      <c r="M27" s="34">
        <f>K27+L27</f>
        <v>1451668200</v>
      </c>
      <c r="N27" s="34">
        <f t="shared" si="41"/>
        <v>2903336400</v>
      </c>
      <c r="O27" s="34">
        <f t="shared" si="41"/>
        <v>0</v>
      </c>
      <c r="P27" s="34">
        <f t="shared" si="12"/>
        <v>2903336400</v>
      </c>
      <c r="Q27" s="34">
        <f t="shared" si="41"/>
        <v>0</v>
      </c>
      <c r="R27" s="34">
        <f t="shared" si="13"/>
        <v>2903336400</v>
      </c>
      <c r="S27" s="34">
        <f t="shared" si="41"/>
        <v>0</v>
      </c>
      <c r="T27" s="34">
        <f t="shared" si="14"/>
        <v>2903336400</v>
      </c>
      <c r="U27" s="34">
        <f t="shared" si="41"/>
        <v>0</v>
      </c>
      <c r="V27" s="34">
        <f t="shared" si="30"/>
        <v>2903336400</v>
      </c>
      <c r="W27" s="34">
        <f t="shared" si="41"/>
        <v>0</v>
      </c>
      <c r="X27" s="34">
        <f t="shared" si="31"/>
        <v>2903336400</v>
      </c>
    </row>
    <row r="28" spans="1:24" ht="47.25" x14ac:dyDescent="0.25">
      <c r="A28" s="35" t="s">
        <v>114</v>
      </c>
      <c r="B28" s="36" t="s">
        <v>115</v>
      </c>
      <c r="C28" s="21">
        <v>1451668200</v>
      </c>
      <c r="D28" s="21"/>
      <c r="E28" s="21">
        <f t="shared" si="8"/>
        <v>1451668200</v>
      </c>
      <c r="F28" s="21"/>
      <c r="G28" s="21">
        <f>E28+F28</f>
        <v>1451668200</v>
      </c>
      <c r="H28" s="21"/>
      <c r="I28" s="21">
        <f>G28+H28</f>
        <v>1451668200</v>
      </c>
      <c r="J28" s="21"/>
      <c r="K28" s="21">
        <f>I28+J28</f>
        <v>1451668200</v>
      </c>
      <c r="L28" s="21"/>
      <c r="M28" s="21">
        <f>K28+L28</f>
        <v>1451668200</v>
      </c>
      <c r="N28" s="21">
        <v>2903336400</v>
      </c>
      <c r="O28" s="21"/>
      <c r="P28" s="21">
        <f t="shared" si="12"/>
        <v>2903336400</v>
      </c>
      <c r="Q28" s="21"/>
      <c r="R28" s="21">
        <f t="shared" si="13"/>
        <v>2903336400</v>
      </c>
      <c r="S28" s="21"/>
      <c r="T28" s="21">
        <f t="shared" si="14"/>
        <v>2903336400</v>
      </c>
      <c r="U28" s="21"/>
      <c r="V28" s="21">
        <f t="shared" si="30"/>
        <v>2903336400</v>
      </c>
      <c r="W28" s="21"/>
      <c r="X28" s="21">
        <f t="shared" si="31"/>
        <v>2903336400</v>
      </c>
    </row>
    <row r="29" spans="1:24" ht="31.5" hidden="1" x14ac:dyDescent="0.25">
      <c r="A29" s="32" t="s">
        <v>80</v>
      </c>
      <c r="B29" s="33" t="s">
        <v>29</v>
      </c>
      <c r="C29" s="34">
        <f>C30</f>
        <v>0</v>
      </c>
      <c r="D29" s="34">
        <f>D30</f>
        <v>0</v>
      </c>
      <c r="E29" s="34">
        <f t="shared" si="8"/>
        <v>0</v>
      </c>
      <c r="F29" s="34">
        <f>F30</f>
        <v>0</v>
      </c>
      <c r="G29" s="34">
        <f t="shared" si="9"/>
        <v>0</v>
      </c>
      <c r="H29" s="34">
        <f>H30</f>
        <v>0</v>
      </c>
      <c r="I29" s="34">
        <f t="shared" ref="I29:K40" si="42">G29+H29</f>
        <v>0</v>
      </c>
      <c r="J29" s="34">
        <f>J30</f>
        <v>0</v>
      </c>
      <c r="K29" s="34">
        <f t="shared" si="42"/>
        <v>0</v>
      </c>
      <c r="L29" s="34">
        <f>L30</f>
        <v>0</v>
      </c>
      <c r="M29" s="34">
        <f t="shared" ref="M29:M38" si="43">I29+L29</f>
        <v>0</v>
      </c>
      <c r="N29" s="34">
        <f>N30</f>
        <v>0</v>
      </c>
      <c r="O29" s="34">
        <f>O30</f>
        <v>0</v>
      </c>
      <c r="P29" s="34">
        <f t="shared" si="12"/>
        <v>0</v>
      </c>
      <c r="Q29" s="34">
        <f>Q30</f>
        <v>0</v>
      </c>
      <c r="R29" s="34">
        <f t="shared" si="13"/>
        <v>0</v>
      </c>
      <c r="S29" s="34">
        <f>S30</f>
        <v>0</v>
      </c>
      <c r="T29" s="34">
        <f t="shared" si="14"/>
        <v>0</v>
      </c>
      <c r="U29" s="34">
        <f>U30</f>
        <v>0</v>
      </c>
      <c r="V29" s="34">
        <f t="shared" si="30"/>
        <v>0</v>
      </c>
      <c r="W29" s="34">
        <f>W30</f>
        <v>0</v>
      </c>
      <c r="X29" s="34">
        <f t="shared" si="31"/>
        <v>0</v>
      </c>
    </row>
    <row r="30" spans="1:24" ht="31.5" hidden="1" x14ac:dyDescent="0.25">
      <c r="A30" s="35" t="s">
        <v>93</v>
      </c>
      <c r="B30" s="36" t="s">
        <v>121</v>
      </c>
      <c r="C30" s="21"/>
      <c r="D30" s="21"/>
      <c r="E30" s="21">
        <f t="shared" si="8"/>
        <v>0</v>
      </c>
      <c r="F30" s="21"/>
      <c r="G30" s="21">
        <f t="shared" si="9"/>
        <v>0</v>
      </c>
      <c r="H30" s="21"/>
      <c r="I30" s="21">
        <f t="shared" si="42"/>
        <v>0</v>
      </c>
      <c r="J30" s="21"/>
      <c r="K30" s="21">
        <f t="shared" si="42"/>
        <v>0</v>
      </c>
      <c r="L30" s="21"/>
      <c r="M30" s="21">
        <f t="shared" si="43"/>
        <v>0</v>
      </c>
      <c r="N30" s="21"/>
      <c r="O30" s="21"/>
      <c r="P30" s="21">
        <f t="shared" si="12"/>
        <v>0</v>
      </c>
      <c r="Q30" s="21"/>
      <c r="R30" s="21">
        <f t="shared" si="13"/>
        <v>0</v>
      </c>
      <c r="S30" s="21"/>
      <c r="T30" s="21">
        <f t="shared" si="14"/>
        <v>0</v>
      </c>
      <c r="U30" s="21"/>
      <c r="V30" s="21">
        <f t="shared" si="30"/>
        <v>0</v>
      </c>
      <c r="W30" s="21"/>
      <c r="X30" s="21">
        <f t="shared" si="31"/>
        <v>0</v>
      </c>
    </row>
    <row r="31" spans="1:24" ht="31.5" x14ac:dyDescent="0.25">
      <c r="A31" s="32" t="s">
        <v>129</v>
      </c>
      <c r="B31" s="33" t="s">
        <v>89</v>
      </c>
      <c r="C31" s="38">
        <f t="shared" ref="C31:N31" si="44">C35-C32</f>
        <v>116103</v>
      </c>
      <c r="D31" s="38">
        <f t="shared" ref="D31:F31" si="45">D35-D32</f>
        <v>0</v>
      </c>
      <c r="E31" s="38">
        <f t="shared" si="8"/>
        <v>116103</v>
      </c>
      <c r="F31" s="38">
        <f t="shared" si="45"/>
        <v>0</v>
      </c>
      <c r="G31" s="38">
        <f t="shared" si="9"/>
        <v>116103</v>
      </c>
      <c r="H31" s="38">
        <f t="shared" ref="H31:L31" si="46">H35-H32</f>
        <v>0</v>
      </c>
      <c r="I31" s="38">
        <f t="shared" si="42"/>
        <v>116103</v>
      </c>
      <c r="J31" s="38">
        <f t="shared" ref="J31" si="47">J35-J32</f>
        <v>-30037</v>
      </c>
      <c r="K31" s="38">
        <f t="shared" si="42"/>
        <v>86066</v>
      </c>
      <c r="L31" s="38">
        <f t="shared" si="46"/>
        <v>0</v>
      </c>
      <c r="M31" s="38">
        <f>K31+L31</f>
        <v>86066</v>
      </c>
      <c r="N31" s="38">
        <f t="shared" si="44"/>
        <v>21534</v>
      </c>
      <c r="O31" s="38">
        <f t="shared" ref="O31:Q31" si="48">O35-O32</f>
        <v>0</v>
      </c>
      <c r="P31" s="38">
        <f t="shared" si="12"/>
        <v>21534</v>
      </c>
      <c r="Q31" s="38">
        <f t="shared" si="48"/>
        <v>-3741</v>
      </c>
      <c r="R31" s="38">
        <f t="shared" si="13"/>
        <v>17793</v>
      </c>
      <c r="S31" s="38">
        <f t="shared" ref="S31:U31" si="49">S35-S32</f>
        <v>0</v>
      </c>
      <c r="T31" s="38">
        <f t="shared" si="14"/>
        <v>17793</v>
      </c>
      <c r="U31" s="38">
        <f t="shared" si="49"/>
        <v>0</v>
      </c>
      <c r="V31" s="38">
        <f t="shared" si="30"/>
        <v>17793</v>
      </c>
      <c r="W31" s="38">
        <f t="shared" ref="W31" si="50">W35-W32</f>
        <v>0</v>
      </c>
      <c r="X31" s="38">
        <f t="shared" si="31"/>
        <v>17793</v>
      </c>
    </row>
    <row r="32" spans="1:24" ht="33" hidden="1" customHeight="1" x14ac:dyDescent="0.25">
      <c r="A32" s="32" t="s">
        <v>81</v>
      </c>
      <c r="B32" s="33" t="s">
        <v>83</v>
      </c>
      <c r="C32" s="34">
        <f t="shared" ref="C32:N32" si="51">C33+C34</f>
        <v>0</v>
      </c>
      <c r="D32" s="34">
        <f t="shared" ref="D32:F32" si="52">D33+D34</f>
        <v>0</v>
      </c>
      <c r="E32" s="34">
        <f t="shared" si="8"/>
        <v>0</v>
      </c>
      <c r="F32" s="34">
        <f t="shared" si="52"/>
        <v>0</v>
      </c>
      <c r="G32" s="34">
        <f t="shared" si="9"/>
        <v>0</v>
      </c>
      <c r="H32" s="34">
        <f t="shared" ref="H32:L32" si="53">H33+H34</f>
        <v>0</v>
      </c>
      <c r="I32" s="34">
        <f t="shared" si="42"/>
        <v>0</v>
      </c>
      <c r="J32" s="34">
        <f t="shared" ref="J32" si="54">J33+J34</f>
        <v>0</v>
      </c>
      <c r="K32" s="34">
        <f t="shared" si="42"/>
        <v>0</v>
      </c>
      <c r="L32" s="34">
        <f t="shared" si="53"/>
        <v>0</v>
      </c>
      <c r="M32" s="34">
        <f t="shared" si="43"/>
        <v>0</v>
      </c>
      <c r="N32" s="34">
        <f t="shared" si="51"/>
        <v>0</v>
      </c>
      <c r="O32" s="34">
        <f t="shared" ref="O32:Q32" si="55">O33+O34</f>
        <v>0</v>
      </c>
      <c r="P32" s="34">
        <f t="shared" si="12"/>
        <v>0</v>
      </c>
      <c r="Q32" s="34">
        <f t="shared" si="55"/>
        <v>0</v>
      </c>
      <c r="R32" s="34">
        <f t="shared" si="13"/>
        <v>0</v>
      </c>
      <c r="S32" s="34">
        <f t="shared" ref="S32:U32" si="56">S33+S34</f>
        <v>0</v>
      </c>
      <c r="T32" s="34">
        <f t="shared" si="14"/>
        <v>0</v>
      </c>
      <c r="U32" s="34">
        <f t="shared" si="56"/>
        <v>0</v>
      </c>
      <c r="V32" s="34">
        <f t="shared" si="30"/>
        <v>0</v>
      </c>
      <c r="W32" s="34">
        <f t="shared" ref="W32" si="57">W33+W34</f>
        <v>0</v>
      </c>
      <c r="X32" s="34">
        <f t="shared" si="31"/>
        <v>0</v>
      </c>
    </row>
    <row r="33" spans="1:25" ht="49.5" hidden="1" customHeight="1" x14ac:dyDescent="0.25">
      <c r="A33" s="35" t="s">
        <v>84</v>
      </c>
      <c r="B33" s="39" t="s">
        <v>85</v>
      </c>
      <c r="C33" s="21"/>
      <c r="D33" s="21"/>
      <c r="E33" s="21">
        <f t="shared" si="8"/>
        <v>0</v>
      </c>
      <c r="F33" s="21"/>
      <c r="G33" s="21">
        <f t="shared" si="9"/>
        <v>0</v>
      </c>
      <c r="H33" s="21"/>
      <c r="I33" s="21">
        <f t="shared" si="42"/>
        <v>0</v>
      </c>
      <c r="J33" s="21"/>
      <c r="K33" s="21">
        <f t="shared" si="42"/>
        <v>0</v>
      </c>
      <c r="L33" s="21"/>
      <c r="M33" s="21">
        <f t="shared" si="43"/>
        <v>0</v>
      </c>
      <c r="N33" s="21"/>
      <c r="O33" s="21"/>
      <c r="P33" s="21">
        <f t="shared" si="12"/>
        <v>0</v>
      </c>
      <c r="Q33" s="21"/>
      <c r="R33" s="21">
        <f t="shared" si="13"/>
        <v>0</v>
      </c>
      <c r="S33" s="21"/>
      <c r="T33" s="21">
        <f t="shared" si="14"/>
        <v>0</v>
      </c>
      <c r="U33" s="21"/>
      <c r="V33" s="21">
        <f t="shared" si="30"/>
        <v>0</v>
      </c>
      <c r="W33" s="21"/>
      <c r="X33" s="21">
        <f t="shared" si="31"/>
        <v>0</v>
      </c>
    </row>
    <row r="34" spans="1:25" s="40" customFormat="1" ht="63" hidden="1" customHeight="1" x14ac:dyDescent="0.25">
      <c r="A34" s="35" t="s">
        <v>116</v>
      </c>
      <c r="B34" s="36" t="s">
        <v>117</v>
      </c>
      <c r="C34" s="21"/>
      <c r="D34" s="21"/>
      <c r="E34" s="21">
        <f t="shared" si="8"/>
        <v>0</v>
      </c>
      <c r="F34" s="21"/>
      <c r="G34" s="21">
        <f t="shared" si="9"/>
        <v>0</v>
      </c>
      <c r="H34" s="21"/>
      <c r="I34" s="21">
        <f t="shared" si="42"/>
        <v>0</v>
      </c>
      <c r="J34" s="21"/>
      <c r="K34" s="21">
        <f t="shared" si="42"/>
        <v>0</v>
      </c>
      <c r="L34" s="21"/>
      <c r="M34" s="21">
        <f t="shared" si="43"/>
        <v>0</v>
      </c>
      <c r="N34" s="21"/>
      <c r="O34" s="21"/>
      <c r="P34" s="21">
        <f t="shared" si="12"/>
        <v>0</v>
      </c>
      <c r="Q34" s="21"/>
      <c r="R34" s="21">
        <f t="shared" si="13"/>
        <v>0</v>
      </c>
      <c r="S34" s="21"/>
      <c r="T34" s="21">
        <f t="shared" si="14"/>
        <v>0</v>
      </c>
      <c r="U34" s="21"/>
      <c r="V34" s="21">
        <f t="shared" si="30"/>
        <v>0</v>
      </c>
      <c r="W34" s="21"/>
      <c r="X34" s="21">
        <f t="shared" si="31"/>
        <v>0</v>
      </c>
    </row>
    <row r="35" spans="1:25" ht="36" customHeight="1" x14ac:dyDescent="0.25">
      <c r="A35" s="32" t="s">
        <v>130</v>
      </c>
      <c r="B35" s="33" t="s">
        <v>90</v>
      </c>
      <c r="C35" s="34">
        <f t="shared" ref="C35:N35" si="58">SUM(C36:C39)</f>
        <v>116103</v>
      </c>
      <c r="D35" s="34">
        <f t="shared" ref="D35:F35" si="59">SUM(D36:D39)</f>
        <v>0</v>
      </c>
      <c r="E35" s="34">
        <f t="shared" si="8"/>
        <v>116103</v>
      </c>
      <c r="F35" s="34">
        <f t="shared" si="59"/>
        <v>0</v>
      </c>
      <c r="G35" s="34">
        <f t="shared" si="9"/>
        <v>116103</v>
      </c>
      <c r="H35" s="34">
        <f t="shared" ref="H35:L35" si="60">SUM(H36:H39)</f>
        <v>0</v>
      </c>
      <c r="I35" s="34">
        <f t="shared" si="42"/>
        <v>116103</v>
      </c>
      <c r="J35" s="34">
        <f t="shared" ref="J35" si="61">SUM(J36:J39)</f>
        <v>-30037</v>
      </c>
      <c r="K35" s="34">
        <f t="shared" si="42"/>
        <v>86066</v>
      </c>
      <c r="L35" s="34">
        <f t="shared" si="60"/>
        <v>0</v>
      </c>
      <c r="M35" s="34">
        <f>K35+L35</f>
        <v>86066</v>
      </c>
      <c r="N35" s="34">
        <f t="shared" si="58"/>
        <v>21534</v>
      </c>
      <c r="O35" s="34">
        <f t="shared" ref="O35:Q35" si="62">SUM(O36:O39)</f>
        <v>0</v>
      </c>
      <c r="P35" s="34">
        <f t="shared" si="12"/>
        <v>21534</v>
      </c>
      <c r="Q35" s="34">
        <f t="shared" si="62"/>
        <v>-3741</v>
      </c>
      <c r="R35" s="34">
        <f t="shared" si="13"/>
        <v>17793</v>
      </c>
      <c r="S35" s="34">
        <f t="shared" ref="S35:U35" si="63">SUM(S36:S39)</f>
        <v>0</v>
      </c>
      <c r="T35" s="34">
        <f t="shared" si="14"/>
        <v>17793</v>
      </c>
      <c r="U35" s="34">
        <f t="shared" si="63"/>
        <v>0</v>
      </c>
      <c r="V35" s="34">
        <f t="shared" si="30"/>
        <v>17793</v>
      </c>
      <c r="W35" s="34">
        <f t="shared" ref="W35" si="64">SUM(W36:W39)</f>
        <v>0</v>
      </c>
      <c r="X35" s="34">
        <f t="shared" si="31"/>
        <v>17793</v>
      </c>
    </row>
    <row r="36" spans="1:25" ht="62.25" hidden="1" customHeight="1" x14ac:dyDescent="0.25">
      <c r="A36" s="35" t="s">
        <v>98</v>
      </c>
      <c r="B36" s="36" t="s">
        <v>99</v>
      </c>
      <c r="C36" s="21"/>
      <c r="D36" s="21"/>
      <c r="E36" s="21">
        <f t="shared" si="8"/>
        <v>0</v>
      </c>
      <c r="F36" s="21"/>
      <c r="G36" s="21">
        <f t="shared" si="9"/>
        <v>0</v>
      </c>
      <c r="H36" s="21"/>
      <c r="I36" s="21">
        <f t="shared" si="42"/>
        <v>0</v>
      </c>
      <c r="J36" s="21"/>
      <c r="K36" s="21">
        <f t="shared" si="42"/>
        <v>0</v>
      </c>
      <c r="L36" s="21"/>
      <c r="M36" s="21">
        <f t="shared" si="43"/>
        <v>0</v>
      </c>
      <c r="N36" s="21"/>
      <c r="O36" s="21"/>
      <c r="P36" s="21">
        <f t="shared" si="12"/>
        <v>0</v>
      </c>
      <c r="Q36" s="21"/>
      <c r="R36" s="21">
        <f t="shared" si="13"/>
        <v>0</v>
      </c>
      <c r="S36" s="21"/>
      <c r="T36" s="21">
        <f t="shared" si="14"/>
        <v>0</v>
      </c>
      <c r="U36" s="21"/>
      <c r="V36" s="21">
        <f t="shared" si="30"/>
        <v>0</v>
      </c>
      <c r="W36" s="21"/>
      <c r="X36" s="21">
        <f t="shared" si="31"/>
        <v>0</v>
      </c>
    </row>
    <row r="37" spans="1:25" ht="80.25" hidden="1" customHeight="1" x14ac:dyDescent="0.25">
      <c r="A37" s="35" t="s">
        <v>100</v>
      </c>
      <c r="B37" s="36" t="s">
        <v>105</v>
      </c>
      <c r="C37" s="21"/>
      <c r="D37" s="21"/>
      <c r="E37" s="21">
        <f t="shared" si="8"/>
        <v>0</v>
      </c>
      <c r="F37" s="21"/>
      <c r="G37" s="21">
        <f t="shared" si="9"/>
        <v>0</v>
      </c>
      <c r="H37" s="21"/>
      <c r="I37" s="21">
        <f t="shared" si="42"/>
        <v>0</v>
      </c>
      <c r="J37" s="21"/>
      <c r="K37" s="21">
        <f t="shared" si="42"/>
        <v>0</v>
      </c>
      <c r="L37" s="21"/>
      <c r="M37" s="21">
        <f t="shared" si="43"/>
        <v>0</v>
      </c>
      <c r="N37" s="21"/>
      <c r="O37" s="21"/>
      <c r="P37" s="21">
        <f t="shared" si="12"/>
        <v>0</v>
      </c>
      <c r="Q37" s="21"/>
      <c r="R37" s="21">
        <f t="shared" si="13"/>
        <v>0</v>
      </c>
      <c r="S37" s="21"/>
      <c r="T37" s="21">
        <f t="shared" si="14"/>
        <v>0</v>
      </c>
      <c r="U37" s="21"/>
      <c r="V37" s="21">
        <f t="shared" si="30"/>
        <v>0</v>
      </c>
      <c r="W37" s="21"/>
      <c r="X37" s="21">
        <f t="shared" si="31"/>
        <v>0</v>
      </c>
    </row>
    <row r="38" spans="1:25" ht="50.25" hidden="1" customHeight="1" x14ac:dyDescent="0.25">
      <c r="A38" s="35" t="s">
        <v>86</v>
      </c>
      <c r="B38" s="36" t="s">
        <v>87</v>
      </c>
      <c r="C38" s="21"/>
      <c r="D38" s="21"/>
      <c r="E38" s="21">
        <f t="shared" si="8"/>
        <v>0</v>
      </c>
      <c r="F38" s="21"/>
      <c r="G38" s="21">
        <f t="shared" si="9"/>
        <v>0</v>
      </c>
      <c r="H38" s="21"/>
      <c r="I38" s="21">
        <f t="shared" si="42"/>
        <v>0</v>
      </c>
      <c r="J38" s="21"/>
      <c r="K38" s="21">
        <f t="shared" si="42"/>
        <v>0</v>
      </c>
      <c r="L38" s="21"/>
      <c r="M38" s="21">
        <f t="shared" si="43"/>
        <v>0</v>
      </c>
      <c r="N38" s="21"/>
      <c r="O38" s="21"/>
      <c r="P38" s="21">
        <f t="shared" si="12"/>
        <v>0</v>
      </c>
      <c r="Q38" s="21"/>
      <c r="R38" s="21">
        <f t="shared" si="13"/>
        <v>0</v>
      </c>
      <c r="S38" s="21"/>
      <c r="T38" s="21">
        <f t="shared" si="14"/>
        <v>0</v>
      </c>
      <c r="U38" s="21"/>
      <c r="V38" s="21">
        <f t="shared" si="30"/>
        <v>0</v>
      </c>
      <c r="W38" s="21"/>
      <c r="X38" s="21">
        <f t="shared" si="31"/>
        <v>0</v>
      </c>
    </row>
    <row r="39" spans="1:25" ht="47.25" x14ac:dyDescent="0.25">
      <c r="A39" s="35" t="s">
        <v>118</v>
      </c>
      <c r="B39" s="36" t="s">
        <v>119</v>
      </c>
      <c r="C39" s="21">
        <v>116103</v>
      </c>
      <c r="D39" s="21"/>
      <c r="E39" s="21">
        <f t="shared" si="8"/>
        <v>116103</v>
      </c>
      <c r="F39" s="21"/>
      <c r="G39" s="21">
        <f t="shared" si="9"/>
        <v>116103</v>
      </c>
      <c r="H39" s="21"/>
      <c r="I39" s="21">
        <f t="shared" si="42"/>
        <v>116103</v>
      </c>
      <c r="J39" s="21">
        <v>-30037</v>
      </c>
      <c r="K39" s="21">
        <f t="shared" si="42"/>
        <v>86066</v>
      </c>
      <c r="L39" s="21"/>
      <c r="M39" s="21">
        <f>K39+L39</f>
        <v>86066</v>
      </c>
      <c r="N39" s="21">
        <v>21534</v>
      </c>
      <c r="O39" s="21"/>
      <c r="P39" s="21">
        <f t="shared" si="12"/>
        <v>21534</v>
      </c>
      <c r="Q39" s="21">
        <v>-3741</v>
      </c>
      <c r="R39" s="21">
        <f t="shared" si="13"/>
        <v>17793</v>
      </c>
      <c r="S39" s="21"/>
      <c r="T39" s="21">
        <f t="shared" si="14"/>
        <v>17793</v>
      </c>
      <c r="U39" s="21"/>
      <c r="V39" s="21">
        <f t="shared" si="30"/>
        <v>17793</v>
      </c>
      <c r="W39" s="21"/>
      <c r="X39" s="21">
        <f t="shared" si="31"/>
        <v>17793</v>
      </c>
    </row>
    <row r="40" spans="1:25" s="41" customFormat="1" ht="18.75" customHeight="1" x14ac:dyDescent="0.25">
      <c r="A40" s="32" t="s">
        <v>131</v>
      </c>
      <c r="B40" s="33" t="s">
        <v>82</v>
      </c>
      <c r="C40" s="34">
        <f t="shared" ref="C40:N40" si="65">C42-C41</f>
        <v>0</v>
      </c>
      <c r="D40" s="34">
        <f t="shared" ref="D40:F40" si="66">D42-D41</f>
        <v>0</v>
      </c>
      <c r="E40" s="34">
        <f t="shared" si="8"/>
        <v>0</v>
      </c>
      <c r="F40" s="34">
        <f t="shared" si="66"/>
        <v>0</v>
      </c>
      <c r="G40" s="34">
        <f t="shared" si="9"/>
        <v>0</v>
      </c>
      <c r="H40" s="34">
        <f t="shared" ref="H40:L40" si="67">H42-H41</f>
        <v>0</v>
      </c>
      <c r="I40" s="34">
        <f t="shared" si="42"/>
        <v>0</v>
      </c>
      <c r="J40" s="34">
        <f t="shared" ref="J40" si="68">J42-J41</f>
        <v>0</v>
      </c>
      <c r="K40" s="34">
        <f t="shared" si="42"/>
        <v>0</v>
      </c>
      <c r="L40" s="34">
        <f t="shared" si="67"/>
        <v>0</v>
      </c>
      <c r="M40" s="34">
        <f>K40+L40</f>
        <v>0</v>
      </c>
      <c r="N40" s="34">
        <f t="shared" si="65"/>
        <v>0</v>
      </c>
      <c r="O40" s="34">
        <f t="shared" ref="O40:Q40" si="69">O42-O41</f>
        <v>0</v>
      </c>
      <c r="P40" s="34">
        <f t="shared" si="12"/>
        <v>0</v>
      </c>
      <c r="Q40" s="34">
        <f t="shared" si="69"/>
        <v>0</v>
      </c>
      <c r="R40" s="34">
        <f t="shared" si="13"/>
        <v>0</v>
      </c>
      <c r="S40" s="34">
        <f t="shared" ref="S40:U40" si="70">S42-S41</f>
        <v>0</v>
      </c>
      <c r="T40" s="34">
        <f t="shared" si="14"/>
        <v>0</v>
      </c>
      <c r="U40" s="34">
        <f t="shared" si="70"/>
        <v>0</v>
      </c>
      <c r="V40" s="34">
        <f t="shared" si="30"/>
        <v>0</v>
      </c>
      <c r="W40" s="34">
        <f t="shared" ref="W40" si="71">W42-W41</f>
        <v>0</v>
      </c>
      <c r="X40" s="34">
        <f t="shared" si="31"/>
        <v>0</v>
      </c>
    </row>
    <row r="41" spans="1:25" s="41" customFormat="1" ht="31.5" x14ac:dyDescent="0.25">
      <c r="A41" s="35" t="s">
        <v>132</v>
      </c>
      <c r="B41" s="36" t="s">
        <v>42</v>
      </c>
      <c r="C41" s="21">
        <f>C16+C21+C39+69946247448</f>
        <v>76105915648</v>
      </c>
      <c r="D41" s="21">
        <f>D16+D21+D39+3845944700</f>
        <v>3845944700</v>
      </c>
      <c r="E41" s="21">
        <f>E16+E21+E39+73792192148</f>
        <v>79951860348</v>
      </c>
      <c r="F41" s="21">
        <v>17155400</v>
      </c>
      <c r="G41" s="21">
        <f>G16+G21+G39+73809347548</f>
        <v>79969015748</v>
      </c>
      <c r="H41" s="21">
        <v>649841400</v>
      </c>
      <c r="I41" s="21">
        <f>I16+I21+I39+74459188948</f>
        <v>80618857148</v>
      </c>
      <c r="J41" s="21">
        <v>5238600</v>
      </c>
      <c r="K41" s="21">
        <f>K16+K21+K39+74459188948</f>
        <v>80618857148</v>
      </c>
      <c r="L41" s="21"/>
      <c r="M41" s="21">
        <f>M16+M21+M39+74464427548</f>
        <v>79624095748</v>
      </c>
      <c r="N41" s="21">
        <f>N16+N21+N39+76494295098</f>
        <v>80297631498</v>
      </c>
      <c r="O41" s="21">
        <f>O16+O21+O39+4982066300</f>
        <v>4982066300</v>
      </c>
      <c r="P41" s="21">
        <f>P16+P21+P39+81476361398</f>
        <v>85279697798</v>
      </c>
      <c r="Q41" s="21">
        <f>Q16+Q21+Q39+48</f>
        <v>3000000048</v>
      </c>
      <c r="R41" s="21">
        <f>R16+R21+R39+81476361398+48</f>
        <v>88279697846</v>
      </c>
      <c r="S41" s="21">
        <v>18768752</v>
      </c>
      <c r="T41" s="21">
        <f>T16+T21+T39+81495130198</f>
        <v>88298466598</v>
      </c>
      <c r="U41" s="21">
        <v>683634000</v>
      </c>
      <c r="V41" s="21">
        <f>V16+V21+V39+82178764198</f>
        <v>88982100598</v>
      </c>
      <c r="W41" s="21">
        <v>-9366800</v>
      </c>
      <c r="X41" s="21">
        <f>X16+X21+X39+82169397398</f>
        <v>88972733798</v>
      </c>
    </row>
    <row r="42" spans="1:25" s="41" customFormat="1" ht="31.5" x14ac:dyDescent="0.25">
      <c r="A42" s="35" t="s">
        <v>133</v>
      </c>
      <c r="B42" s="36" t="s">
        <v>41</v>
      </c>
      <c r="C42" s="21">
        <f>C18+C23+C28+69946247448</f>
        <v>76105915648</v>
      </c>
      <c r="D42" s="21">
        <f>D18+D23+D28+3845944700</f>
        <v>3845944700</v>
      </c>
      <c r="E42" s="21">
        <f>E18+E23+E28+73792192148</f>
        <v>79951860348</v>
      </c>
      <c r="F42" s="21">
        <v>17155400</v>
      </c>
      <c r="G42" s="21">
        <f>G18+G23+G28+73809347548</f>
        <v>79969015748</v>
      </c>
      <c r="H42" s="21">
        <v>649841400</v>
      </c>
      <c r="I42" s="21">
        <f>I18+I23+I28+74459188948</f>
        <v>80618857148</v>
      </c>
      <c r="J42" s="21">
        <v>5238600</v>
      </c>
      <c r="K42" s="21">
        <f>K18+K23+K28+74459188948</f>
        <v>80618857148</v>
      </c>
      <c r="L42" s="21"/>
      <c r="M42" s="21">
        <f>M18+M23+M28+74464427548</f>
        <v>79624095748</v>
      </c>
      <c r="N42" s="21">
        <f>N18+N23+N28+76494295098</f>
        <v>80297631498</v>
      </c>
      <c r="O42" s="21">
        <f>O18+O23+O28+4982066300</f>
        <v>4982066300</v>
      </c>
      <c r="P42" s="21">
        <f>P18+P23+P28+81476361398</f>
        <v>85279697798</v>
      </c>
      <c r="Q42" s="21">
        <f>Q18+Q23+Q28+48</f>
        <v>3000000048</v>
      </c>
      <c r="R42" s="21">
        <f>R18+R23+R28+81476361398+48</f>
        <v>88279697846</v>
      </c>
      <c r="S42" s="21">
        <v>18768752</v>
      </c>
      <c r="T42" s="21">
        <f>T18+T23+T28+81495130198</f>
        <v>88298466598</v>
      </c>
      <c r="U42" s="21">
        <v>683634000</v>
      </c>
      <c r="V42" s="21">
        <f>V18+V23+V28+82178764198</f>
        <v>88982100598</v>
      </c>
      <c r="W42" s="21">
        <v>-9366800</v>
      </c>
      <c r="X42" s="21">
        <f>X18+X23+X28+82169397398</f>
        <v>88972733798</v>
      </c>
    </row>
    <row r="43" spans="1:25" ht="17.25" customHeight="1" x14ac:dyDescent="0.3">
      <c r="A43" s="35"/>
      <c r="B43" s="42" t="s">
        <v>120</v>
      </c>
      <c r="C43" s="34">
        <f t="shared" ref="C43:N43" si="72">C14+C19+C24+C29+C31+C40</f>
        <v>0</v>
      </c>
      <c r="D43" s="34">
        <f t="shared" ref="D43:F43" si="73">D14+D19+D24+D29+D31+D40</f>
        <v>0</v>
      </c>
      <c r="E43" s="34">
        <f t="shared" si="8"/>
        <v>0</v>
      </c>
      <c r="F43" s="34">
        <f t="shared" si="73"/>
        <v>0</v>
      </c>
      <c r="G43" s="34">
        <f t="shared" ref="G43" si="74">E43+F43</f>
        <v>0</v>
      </c>
      <c r="H43" s="34">
        <f t="shared" ref="H43:L43" si="75">H14+H19+H24+H29+H31+H40</f>
        <v>0</v>
      </c>
      <c r="I43" s="34">
        <f t="shared" ref="I43:K43" si="76">G43+H43</f>
        <v>0</v>
      </c>
      <c r="J43" s="34">
        <f t="shared" ref="J43" si="77">J14+J19+J24+J29+J31+J40</f>
        <v>0</v>
      </c>
      <c r="K43" s="34">
        <f t="shared" si="76"/>
        <v>0</v>
      </c>
      <c r="L43" s="34">
        <f t="shared" si="75"/>
        <v>0</v>
      </c>
      <c r="M43" s="34">
        <f t="shared" ref="M43" si="78">I43+L43</f>
        <v>0</v>
      </c>
      <c r="N43" s="34">
        <f t="shared" si="72"/>
        <v>0</v>
      </c>
      <c r="O43" s="34">
        <f t="shared" ref="O43:Q43" si="79">O14+O19+O24+O29+O31+O40</f>
        <v>0</v>
      </c>
      <c r="P43" s="34">
        <f t="shared" si="12"/>
        <v>0</v>
      </c>
      <c r="Q43" s="34">
        <f t="shared" si="79"/>
        <v>0</v>
      </c>
      <c r="R43" s="34">
        <f t="shared" ref="R43" si="80">P43+Q43</f>
        <v>0</v>
      </c>
      <c r="S43" s="34">
        <f t="shared" ref="S43:U43" si="81">S14+S19+S24+S29+S31+S40</f>
        <v>0</v>
      </c>
      <c r="T43" s="34">
        <f t="shared" ref="T43" si="82">R43+S43</f>
        <v>0</v>
      </c>
      <c r="U43" s="34">
        <f t="shared" si="81"/>
        <v>0</v>
      </c>
      <c r="V43" s="34">
        <f t="shared" ref="V43" si="83">T43+U43</f>
        <v>0</v>
      </c>
      <c r="W43" s="34">
        <f t="shared" ref="W43" si="84">W14+W19+W24+W29+W31+W40</f>
        <v>0</v>
      </c>
      <c r="X43" s="34">
        <f t="shared" ref="X43" si="85">V43+W43</f>
        <v>0</v>
      </c>
      <c r="Y43" s="43" t="s">
        <v>139</v>
      </c>
    </row>
    <row r="44" spans="1:25" ht="15.75" x14ac:dyDescent="0.25"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</row>
    <row r="45" spans="1:25" ht="12.75" hidden="1" customHeight="1" x14ac:dyDescent="0.25">
      <c r="C45" s="21">
        <v>5914144791.3538399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>
        <v>5344121783.52631</v>
      </c>
    </row>
    <row r="46" spans="1:25" ht="12.75" hidden="1" customHeight="1" x14ac:dyDescent="0.2">
      <c r="B46" s="45" t="s">
        <v>94</v>
      </c>
    </row>
    <row r="47" spans="1:25" ht="12.75" hidden="1" customHeight="1" x14ac:dyDescent="0.2">
      <c r="B47" s="45" t="s">
        <v>95</v>
      </c>
    </row>
    <row r="48" spans="1:25" ht="12.75" hidden="1" customHeight="1" x14ac:dyDescent="0.2">
      <c r="B48" s="45" t="s">
        <v>96</v>
      </c>
    </row>
    <row r="49" spans="2:14" hidden="1" x14ac:dyDescent="0.2">
      <c r="B49" s="45" t="s">
        <v>101</v>
      </c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</row>
    <row r="50" spans="2:14" hidden="1" x14ac:dyDescent="0.2">
      <c r="B50" s="45" t="s">
        <v>102</v>
      </c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</row>
    <row r="51" spans="2:14" hidden="1" x14ac:dyDescent="0.2">
      <c r="B51" s="45" t="s">
        <v>103</v>
      </c>
    </row>
    <row r="52" spans="2:14" hidden="1" x14ac:dyDescent="0.2">
      <c r="B52" s="25" t="s">
        <v>104</v>
      </c>
    </row>
    <row r="53" spans="2:14" hidden="1" x14ac:dyDescent="0.2"/>
    <row r="54" spans="2:14" hidden="1" x14ac:dyDescent="0.2"/>
    <row r="55" spans="2:14" hidden="1" x14ac:dyDescent="0.2">
      <c r="B55" s="25" t="s">
        <v>97</v>
      </c>
    </row>
    <row r="57" spans="2:14" x14ac:dyDescent="0.2"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</row>
  </sheetData>
  <mergeCells count="10">
    <mergeCell ref="A1:X1"/>
    <mergeCell ref="A2:X2"/>
    <mergeCell ref="A3:X3"/>
    <mergeCell ref="A5:X5"/>
    <mergeCell ref="A6:X6"/>
    <mergeCell ref="A12:B12"/>
    <mergeCell ref="A7:X7"/>
    <mergeCell ref="A9:X9"/>
    <mergeCell ref="A10:X10"/>
    <mergeCell ref="A11:X11"/>
  </mergeCells>
  <phoneticPr fontId="0" type="noConversion"/>
  <printOptions horizontalCentered="1"/>
  <pageMargins left="0.78740157480314965" right="0.78740157480314965" top="0.78740157480314965" bottom="0.39370078740157483" header="0.39370078740157483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2019-11-29T07:50:27Z</cp:lastPrinted>
  <dcterms:created xsi:type="dcterms:W3CDTF">2002-10-06T09:19:10Z</dcterms:created>
  <dcterms:modified xsi:type="dcterms:W3CDTF">2019-11-29T07:50:32Z</dcterms:modified>
</cp:coreProperties>
</file>