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00" yWindow="-120" windowWidth="14550" windowHeight="12720"/>
  </bookViews>
  <sheets>
    <sheet name="Лист1" sheetId="1" r:id="rId1"/>
  </sheets>
  <definedNames>
    <definedName name="_xlnm.Print_Titles" localSheetId="0">Лист1!$9:$9</definedName>
    <definedName name="_xlnm.Print_Area" localSheetId="0">Лист1!$B$1:$X$155</definedName>
  </definedNames>
  <calcPr calcId="145621"/>
</workbook>
</file>

<file path=xl/calcChain.xml><?xml version="1.0" encoding="utf-8"?>
<calcChain xmlns="http://schemas.openxmlformats.org/spreadsheetml/2006/main">
  <c r="X154" i="1" l="1"/>
  <c r="X153" i="1"/>
  <c r="X152" i="1"/>
  <c r="W152" i="1"/>
  <c r="W151" i="1"/>
  <c r="X151" i="1" s="1"/>
  <c r="X150" i="1"/>
  <c r="X149" i="1"/>
  <c r="X148" i="1"/>
  <c r="W147" i="1"/>
  <c r="W146" i="1" s="1"/>
  <c r="X146" i="1" s="1"/>
  <c r="X145" i="1"/>
  <c r="X144" i="1"/>
  <c r="W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W124" i="1"/>
  <c r="X124" i="1" s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W96" i="1"/>
  <c r="X96" i="1" s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W58" i="1"/>
  <c r="X58" i="1" s="1"/>
  <c r="X57" i="1"/>
  <c r="X56" i="1"/>
  <c r="X55" i="1"/>
  <c r="W54" i="1"/>
  <c r="X51" i="1"/>
  <c r="W50" i="1"/>
  <c r="X50" i="1" s="1"/>
  <c r="X49" i="1"/>
  <c r="X48" i="1"/>
  <c r="W47" i="1"/>
  <c r="X47" i="1" s="1"/>
  <c r="X46" i="1"/>
  <c r="X45" i="1"/>
  <c r="W44" i="1"/>
  <c r="X44" i="1" s="1"/>
  <c r="X43" i="1"/>
  <c r="X42" i="1"/>
  <c r="W41" i="1"/>
  <c r="X41" i="1" s="1"/>
  <c r="X40" i="1"/>
  <c r="X39" i="1"/>
  <c r="X38" i="1"/>
  <c r="W37" i="1"/>
  <c r="X37" i="1" s="1"/>
  <c r="X36" i="1"/>
  <c r="W35" i="1"/>
  <c r="X35" i="1" s="1"/>
  <c r="X34" i="1"/>
  <c r="X33" i="1"/>
  <c r="X32" i="1"/>
  <c r="W31" i="1"/>
  <c r="X31" i="1" s="1"/>
  <c r="X30" i="1"/>
  <c r="X29" i="1"/>
  <c r="X28" i="1"/>
  <c r="W27" i="1"/>
  <c r="X27" i="1" s="1"/>
  <c r="X26" i="1"/>
  <c r="W25" i="1"/>
  <c r="X25" i="1" s="1"/>
  <c r="X24" i="1"/>
  <c r="W23" i="1"/>
  <c r="X23" i="1" s="1"/>
  <c r="X22" i="1"/>
  <c r="X21" i="1"/>
  <c r="X20" i="1"/>
  <c r="W19" i="1"/>
  <c r="X19" i="1" s="1"/>
  <c r="X18" i="1"/>
  <c r="W17" i="1"/>
  <c r="X17" i="1" s="1"/>
  <c r="X16" i="1"/>
  <c r="X15" i="1"/>
  <c r="W15" i="1"/>
  <c r="X14" i="1"/>
  <c r="X13" i="1"/>
  <c r="X12" i="1"/>
  <c r="W12" i="1"/>
  <c r="W11" i="1"/>
  <c r="W10" i="1" s="1"/>
  <c r="W53" i="1" l="1"/>
  <c r="X53" i="1" s="1"/>
  <c r="X10" i="1"/>
  <c r="X147" i="1"/>
  <c r="X11" i="1"/>
  <c r="X54" i="1"/>
  <c r="V154" i="1"/>
  <c r="V153" i="1"/>
  <c r="U152" i="1"/>
  <c r="V152" i="1" s="1"/>
  <c r="V150" i="1"/>
  <c r="V149" i="1"/>
  <c r="V148" i="1"/>
  <c r="V147" i="1"/>
  <c r="U147" i="1"/>
  <c r="V146" i="1"/>
  <c r="U146" i="1"/>
  <c r="V145" i="1"/>
  <c r="U144" i="1"/>
  <c r="V144" i="1" s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U124" i="1"/>
  <c r="V124" i="1" s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U96" i="1"/>
  <c r="V96" i="1" s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U58" i="1"/>
  <c r="V58" i="1" s="1"/>
  <c r="V57" i="1"/>
  <c r="V56" i="1"/>
  <c r="V55" i="1"/>
  <c r="V54" i="1"/>
  <c r="U54" i="1"/>
  <c r="V51" i="1"/>
  <c r="V50" i="1"/>
  <c r="U50" i="1"/>
  <c r="V49" i="1"/>
  <c r="V48" i="1"/>
  <c r="V47" i="1"/>
  <c r="U47" i="1"/>
  <c r="V46" i="1"/>
  <c r="V45" i="1"/>
  <c r="V44" i="1"/>
  <c r="U44" i="1"/>
  <c r="V43" i="1"/>
  <c r="V42" i="1"/>
  <c r="V41" i="1"/>
  <c r="U41" i="1"/>
  <c r="V40" i="1"/>
  <c r="V39" i="1"/>
  <c r="V38" i="1"/>
  <c r="U37" i="1"/>
  <c r="V37" i="1" s="1"/>
  <c r="V36" i="1"/>
  <c r="V35" i="1"/>
  <c r="U35" i="1"/>
  <c r="V34" i="1"/>
  <c r="V33" i="1"/>
  <c r="V32" i="1"/>
  <c r="U31" i="1"/>
  <c r="U27" i="1" s="1"/>
  <c r="V27" i="1" s="1"/>
  <c r="V30" i="1"/>
  <c r="V29" i="1"/>
  <c r="V28" i="1"/>
  <c r="V26" i="1"/>
  <c r="U25" i="1"/>
  <c r="V25" i="1" s="1"/>
  <c r="V24" i="1"/>
  <c r="U23" i="1"/>
  <c r="V23" i="1" s="1"/>
  <c r="V22" i="1"/>
  <c r="V21" i="1"/>
  <c r="V20" i="1"/>
  <c r="U19" i="1"/>
  <c r="V19" i="1" s="1"/>
  <c r="V18" i="1"/>
  <c r="U17" i="1"/>
  <c r="V17" i="1" s="1"/>
  <c r="V16" i="1"/>
  <c r="U15" i="1"/>
  <c r="V15" i="1" s="1"/>
  <c r="V14" i="1"/>
  <c r="V13" i="1"/>
  <c r="U12" i="1"/>
  <c r="U11" i="1" s="1"/>
  <c r="W52" i="1" l="1"/>
  <c r="X52" i="1" s="1"/>
  <c r="U53" i="1"/>
  <c r="V53" i="1" s="1"/>
  <c r="U10" i="1"/>
  <c r="V11" i="1"/>
  <c r="U151" i="1"/>
  <c r="V31" i="1"/>
  <c r="V12" i="1"/>
  <c r="S14" i="1"/>
  <c r="S27" i="1"/>
  <c r="T29" i="1"/>
  <c r="W155" i="1" l="1"/>
  <c r="X155" i="1" s="1"/>
  <c r="V151" i="1"/>
  <c r="U52" i="1"/>
  <c r="V52" i="1" s="1"/>
  <c r="V10" i="1"/>
  <c r="T70" i="1"/>
  <c r="U155" i="1" l="1"/>
  <c r="V155" i="1" s="1"/>
  <c r="T141" i="1"/>
  <c r="T60" i="1"/>
  <c r="S124" i="1" l="1"/>
  <c r="T143" i="1"/>
  <c r="P143" i="1"/>
  <c r="T140" i="1"/>
  <c r="T139" i="1"/>
  <c r="T127" i="1"/>
  <c r="T95" i="1"/>
  <c r="S58" i="1" l="1"/>
  <c r="T135" i="1" l="1"/>
  <c r="T69" i="1"/>
  <c r="S96" i="1" l="1"/>
  <c r="S54" i="1"/>
  <c r="S152" i="1"/>
  <c r="S151" i="1" s="1"/>
  <c r="S147" i="1"/>
  <c r="S146" i="1" s="1"/>
  <c r="S144" i="1"/>
  <c r="S50" i="1"/>
  <c r="S47" i="1"/>
  <c r="S44" i="1"/>
  <c r="S41" i="1"/>
  <c r="S37" i="1"/>
  <c r="S35" i="1"/>
  <c r="S31" i="1"/>
  <c r="S25" i="1"/>
  <c r="S23" i="1"/>
  <c r="S19" i="1"/>
  <c r="S17" i="1"/>
  <c r="S15" i="1"/>
  <c r="S12" i="1"/>
  <c r="S53" i="1" l="1"/>
  <c r="S52" i="1" s="1"/>
  <c r="S11" i="1"/>
  <c r="S10" i="1" s="1"/>
  <c r="Q152" i="1"/>
  <c r="Q147" i="1"/>
  <c r="Q146" i="1" s="1"/>
  <c r="Q144" i="1"/>
  <c r="Q124" i="1"/>
  <c r="Q96" i="1"/>
  <c r="Q58" i="1"/>
  <c r="Q54" i="1"/>
  <c r="Q50" i="1"/>
  <c r="Q47" i="1"/>
  <c r="Q44" i="1"/>
  <c r="Q41" i="1"/>
  <c r="Q37" i="1"/>
  <c r="Q35" i="1"/>
  <c r="Q31" i="1"/>
  <c r="Q25" i="1"/>
  <c r="Q23" i="1"/>
  <c r="Q19" i="1"/>
  <c r="Q17" i="1"/>
  <c r="Q15" i="1"/>
  <c r="Q12" i="1"/>
  <c r="Q11" i="1" s="1"/>
  <c r="Q27" i="1" l="1"/>
  <c r="S155" i="1"/>
  <c r="Q53" i="1"/>
  <c r="Q10" i="1"/>
  <c r="Q151" i="1"/>
  <c r="Q52" i="1" l="1"/>
  <c r="O124" i="1"/>
  <c r="Q155" i="1" l="1"/>
  <c r="P153" i="1"/>
  <c r="R153" i="1" s="1"/>
  <c r="T153" i="1" s="1"/>
  <c r="P154" i="1"/>
  <c r="R154" i="1" s="1"/>
  <c r="T154" i="1" s="1"/>
  <c r="O144" i="1" l="1"/>
  <c r="O96" i="1"/>
  <c r="O152" i="1" l="1"/>
  <c r="P152" i="1" s="1"/>
  <c r="R152" i="1" s="1"/>
  <c r="T152" i="1" s="1"/>
  <c r="O151" i="1" l="1"/>
  <c r="P151" i="1" s="1"/>
  <c r="R151" i="1" s="1"/>
  <c r="T151" i="1" s="1"/>
  <c r="P144" i="1"/>
  <c r="R144" i="1" s="1"/>
  <c r="T144" i="1" s="1"/>
  <c r="P145" i="1"/>
  <c r="R145" i="1" s="1"/>
  <c r="T145" i="1" s="1"/>
  <c r="P142" i="1"/>
  <c r="R142" i="1" s="1"/>
  <c r="T142" i="1" s="1"/>
  <c r="P129" i="1"/>
  <c r="R129" i="1" s="1"/>
  <c r="T129" i="1" s="1"/>
  <c r="P90" i="1"/>
  <c r="R90" i="1" s="1"/>
  <c r="T90" i="1" s="1"/>
  <c r="O62" i="1"/>
  <c r="O58" i="1" s="1"/>
  <c r="P85" i="1" l="1"/>
  <c r="R85" i="1" s="1"/>
  <c r="T85" i="1" s="1"/>
  <c r="P71" i="1"/>
  <c r="R71" i="1" s="1"/>
  <c r="T71" i="1" s="1"/>
  <c r="P61" i="1" l="1"/>
  <c r="R61" i="1" s="1"/>
  <c r="T61" i="1" s="1"/>
  <c r="O147" i="1" l="1"/>
  <c r="O146" i="1" s="1"/>
  <c r="O54" i="1"/>
  <c r="O53" i="1" s="1"/>
  <c r="O52" i="1" s="1"/>
  <c r="O50" i="1"/>
  <c r="O47" i="1"/>
  <c r="O44" i="1"/>
  <c r="O41" i="1"/>
  <c r="O37" i="1"/>
  <c r="O35" i="1"/>
  <c r="O31" i="1"/>
  <c r="O25" i="1"/>
  <c r="O23" i="1"/>
  <c r="O19" i="1"/>
  <c r="O17" i="1"/>
  <c r="O15" i="1"/>
  <c r="O12" i="1"/>
  <c r="O11" i="1" s="1"/>
  <c r="O27" i="1" l="1"/>
  <c r="O10" i="1"/>
  <c r="O155" i="1" l="1"/>
  <c r="M147" i="1"/>
  <c r="M124" i="1"/>
  <c r="M96" i="1"/>
  <c r="M58" i="1"/>
  <c r="M54" i="1"/>
  <c r="M50" i="1"/>
  <c r="M47" i="1"/>
  <c r="M44" i="1"/>
  <c r="M41" i="1"/>
  <c r="M37" i="1"/>
  <c r="M35" i="1"/>
  <c r="M31" i="1"/>
  <c r="M25" i="1"/>
  <c r="M23" i="1"/>
  <c r="M19" i="1"/>
  <c r="M17" i="1"/>
  <c r="M15" i="1"/>
  <c r="M12" i="1"/>
  <c r="M11" i="1" s="1"/>
  <c r="M146" i="1" l="1"/>
  <c r="M27" i="1"/>
  <c r="M53" i="1"/>
  <c r="M52" i="1" s="1"/>
  <c r="L74" i="1"/>
  <c r="N74" i="1" s="1"/>
  <c r="P74" i="1" s="1"/>
  <c r="R74" i="1" s="1"/>
  <c r="T74" i="1" s="1"/>
  <c r="K65" i="1"/>
  <c r="M10" i="1" l="1"/>
  <c r="M155" i="1" s="1"/>
  <c r="K147" i="1"/>
  <c r="K146" i="1" s="1"/>
  <c r="K124" i="1"/>
  <c r="L136" i="1"/>
  <c r="N136" i="1" s="1"/>
  <c r="P136" i="1" s="1"/>
  <c r="R136" i="1" s="1"/>
  <c r="T136" i="1" s="1"/>
  <c r="L137" i="1"/>
  <c r="N137" i="1" s="1"/>
  <c r="P137" i="1" s="1"/>
  <c r="R137" i="1" s="1"/>
  <c r="T137" i="1" s="1"/>
  <c r="L138" i="1"/>
  <c r="N138" i="1" s="1"/>
  <c r="P138" i="1" s="1"/>
  <c r="R138" i="1" s="1"/>
  <c r="T138" i="1" s="1"/>
  <c r="L133" i="1"/>
  <c r="N133" i="1" s="1"/>
  <c r="P133" i="1" s="1"/>
  <c r="R133" i="1" s="1"/>
  <c r="T133" i="1" s="1"/>
  <c r="L132" i="1"/>
  <c r="N132" i="1" s="1"/>
  <c r="P132" i="1" s="1"/>
  <c r="R132" i="1" s="1"/>
  <c r="T132" i="1" s="1"/>
  <c r="L91" i="1"/>
  <c r="N91" i="1" s="1"/>
  <c r="P91" i="1" s="1"/>
  <c r="R91" i="1" s="1"/>
  <c r="T91" i="1" s="1"/>
  <c r="L75" i="1"/>
  <c r="N75" i="1" s="1"/>
  <c r="P75" i="1" s="1"/>
  <c r="R75" i="1" s="1"/>
  <c r="T75" i="1" s="1"/>
  <c r="L63" i="1"/>
  <c r="N63" i="1" s="1"/>
  <c r="P63" i="1" s="1"/>
  <c r="R63" i="1" s="1"/>
  <c r="T63" i="1" s="1"/>
  <c r="L89" i="1" l="1"/>
  <c r="N89" i="1" s="1"/>
  <c r="P89" i="1" s="1"/>
  <c r="R89" i="1" s="1"/>
  <c r="T89" i="1" s="1"/>
  <c r="L87" i="1"/>
  <c r="N87" i="1" s="1"/>
  <c r="P87" i="1" s="1"/>
  <c r="R87" i="1" s="1"/>
  <c r="T87" i="1" s="1"/>
  <c r="L84" i="1"/>
  <c r="N84" i="1" s="1"/>
  <c r="P84" i="1" s="1"/>
  <c r="R84" i="1" s="1"/>
  <c r="T84" i="1" s="1"/>
  <c r="L80" i="1"/>
  <c r="N80" i="1" s="1"/>
  <c r="P80" i="1" s="1"/>
  <c r="R80" i="1" s="1"/>
  <c r="T80" i="1" s="1"/>
  <c r="L78" i="1"/>
  <c r="N78" i="1" s="1"/>
  <c r="P78" i="1" s="1"/>
  <c r="R78" i="1" s="1"/>
  <c r="T78" i="1" s="1"/>
  <c r="L66" i="1"/>
  <c r="N66" i="1" s="1"/>
  <c r="P66" i="1" s="1"/>
  <c r="R66" i="1" s="1"/>
  <c r="T66" i="1" s="1"/>
  <c r="L65" i="1"/>
  <c r="N65" i="1" s="1"/>
  <c r="P65" i="1" s="1"/>
  <c r="R65" i="1" s="1"/>
  <c r="T65" i="1" s="1"/>
  <c r="K58" i="1" l="1"/>
  <c r="L94" i="1"/>
  <c r="N94" i="1" s="1"/>
  <c r="P94" i="1" s="1"/>
  <c r="R94" i="1" s="1"/>
  <c r="T94" i="1" s="1"/>
  <c r="I48" i="1" l="1"/>
  <c r="K96" i="1" l="1"/>
  <c r="K54" i="1"/>
  <c r="K53" i="1" s="1"/>
  <c r="K52" i="1" s="1"/>
  <c r="K50" i="1"/>
  <c r="K47" i="1"/>
  <c r="K44" i="1"/>
  <c r="K41" i="1"/>
  <c r="K37" i="1"/>
  <c r="K35" i="1"/>
  <c r="K27" i="1" s="1"/>
  <c r="K31" i="1"/>
  <c r="K25" i="1"/>
  <c r="K23" i="1"/>
  <c r="K19" i="1"/>
  <c r="K17" i="1"/>
  <c r="K15" i="1"/>
  <c r="K12" i="1"/>
  <c r="K11" i="1" s="1"/>
  <c r="K10" i="1" l="1"/>
  <c r="J67" i="1"/>
  <c r="L67" i="1" s="1"/>
  <c r="N67" i="1" s="1"/>
  <c r="P67" i="1" s="1"/>
  <c r="R67" i="1" s="1"/>
  <c r="T67" i="1" s="1"/>
  <c r="I147" i="1" l="1"/>
  <c r="I146" i="1" s="1"/>
  <c r="I124" i="1"/>
  <c r="I96" i="1"/>
  <c r="I58" i="1"/>
  <c r="I54" i="1"/>
  <c r="I12" i="1"/>
  <c r="I11" i="1" s="1"/>
  <c r="I50" i="1"/>
  <c r="I47" i="1"/>
  <c r="I44" i="1"/>
  <c r="I41" i="1"/>
  <c r="I37" i="1"/>
  <c r="I35" i="1"/>
  <c r="I31" i="1"/>
  <c r="I25" i="1"/>
  <c r="I23" i="1"/>
  <c r="I19" i="1"/>
  <c r="I17" i="1"/>
  <c r="I15" i="1"/>
  <c r="I53" i="1" l="1"/>
  <c r="I52" i="1" s="1"/>
  <c r="I27" i="1"/>
  <c r="K155" i="1"/>
  <c r="H62" i="1"/>
  <c r="J62" i="1" s="1"/>
  <c r="L62" i="1" s="1"/>
  <c r="N62" i="1" s="1"/>
  <c r="P62" i="1" s="1"/>
  <c r="R62" i="1" s="1"/>
  <c r="T62" i="1" s="1"/>
  <c r="I10" i="1" l="1"/>
  <c r="I155" i="1" l="1"/>
  <c r="G93" i="1"/>
  <c r="G58" i="1" s="1"/>
  <c r="H79" i="1" l="1"/>
  <c r="J79" i="1" s="1"/>
  <c r="L79" i="1" s="1"/>
  <c r="N79" i="1" s="1"/>
  <c r="P79" i="1" s="1"/>
  <c r="R79" i="1" s="1"/>
  <c r="T79" i="1" s="1"/>
  <c r="G96" i="1" l="1"/>
  <c r="G124" i="1"/>
  <c r="H131" i="1"/>
  <c r="J131" i="1" s="1"/>
  <c r="L131" i="1" s="1"/>
  <c r="N131" i="1" s="1"/>
  <c r="P131" i="1" s="1"/>
  <c r="R131" i="1" s="1"/>
  <c r="T131" i="1" s="1"/>
  <c r="H92" i="1" l="1"/>
  <c r="J92" i="1" s="1"/>
  <c r="L92" i="1" s="1"/>
  <c r="N92" i="1" s="1"/>
  <c r="P92" i="1" s="1"/>
  <c r="R92" i="1" s="1"/>
  <c r="T92" i="1" s="1"/>
  <c r="H93" i="1"/>
  <c r="J93" i="1" s="1"/>
  <c r="L93" i="1" s="1"/>
  <c r="N93" i="1" s="1"/>
  <c r="P93" i="1" s="1"/>
  <c r="R93" i="1" s="1"/>
  <c r="T93" i="1" s="1"/>
  <c r="G149" i="1" l="1"/>
  <c r="H149" i="1" s="1"/>
  <c r="J149" i="1" s="1"/>
  <c r="L149" i="1" s="1"/>
  <c r="N149" i="1" s="1"/>
  <c r="P149" i="1" s="1"/>
  <c r="R149" i="1" s="1"/>
  <c r="T149" i="1" s="1"/>
  <c r="H81" i="1" l="1"/>
  <c r="J81" i="1" s="1"/>
  <c r="L81" i="1" s="1"/>
  <c r="N81" i="1" s="1"/>
  <c r="P81" i="1" s="1"/>
  <c r="R81" i="1" s="1"/>
  <c r="T81" i="1" s="1"/>
  <c r="H82" i="1"/>
  <c r="J82" i="1" s="1"/>
  <c r="L82" i="1" s="1"/>
  <c r="N82" i="1" s="1"/>
  <c r="P82" i="1" s="1"/>
  <c r="R82" i="1" s="1"/>
  <c r="T82" i="1" s="1"/>
  <c r="H83" i="1"/>
  <c r="J83" i="1" s="1"/>
  <c r="L83" i="1" s="1"/>
  <c r="N83" i="1" s="1"/>
  <c r="P83" i="1" s="1"/>
  <c r="R83" i="1" s="1"/>
  <c r="T83" i="1" s="1"/>
  <c r="H86" i="1"/>
  <c r="J86" i="1" s="1"/>
  <c r="L86" i="1" s="1"/>
  <c r="N86" i="1" s="1"/>
  <c r="P86" i="1" s="1"/>
  <c r="R86" i="1" s="1"/>
  <c r="T86" i="1" s="1"/>
  <c r="H88" i="1"/>
  <c r="J88" i="1" s="1"/>
  <c r="L88" i="1" s="1"/>
  <c r="N88" i="1" s="1"/>
  <c r="P88" i="1" s="1"/>
  <c r="R88" i="1" s="1"/>
  <c r="T88" i="1" s="1"/>
  <c r="G147" i="1" l="1"/>
  <c r="G146" i="1" s="1"/>
  <c r="G54" i="1"/>
  <c r="G50" i="1"/>
  <c r="G47" i="1"/>
  <c r="G44" i="1"/>
  <c r="G41" i="1"/>
  <c r="G37" i="1"/>
  <c r="G35" i="1"/>
  <c r="G31" i="1"/>
  <c r="G25" i="1"/>
  <c r="G23" i="1"/>
  <c r="G19" i="1"/>
  <c r="G17" i="1"/>
  <c r="G15" i="1"/>
  <c r="G12" i="1"/>
  <c r="G11" i="1" s="1"/>
  <c r="G27" i="1" l="1"/>
  <c r="G53" i="1"/>
  <c r="G52" i="1" s="1"/>
  <c r="G10" i="1"/>
  <c r="E16" i="1"/>
  <c r="G155" i="1" l="1"/>
  <c r="F13" i="1"/>
  <c r="H13" i="1" s="1"/>
  <c r="J13" i="1" s="1"/>
  <c r="L13" i="1" s="1"/>
  <c r="N13" i="1" s="1"/>
  <c r="P13" i="1" s="1"/>
  <c r="R13" i="1" s="1"/>
  <c r="T13" i="1" s="1"/>
  <c r="F14" i="1"/>
  <c r="H14" i="1" s="1"/>
  <c r="J14" i="1" s="1"/>
  <c r="L14" i="1" s="1"/>
  <c r="N14" i="1" s="1"/>
  <c r="P14" i="1" s="1"/>
  <c r="R14" i="1" s="1"/>
  <c r="T14" i="1" s="1"/>
  <c r="F16" i="1"/>
  <c r="H16" i="1" s="1"/>
  <c r="J16" i="1" s="1"/>
  <c r="L16" i="1" s="1"/>
  <c r="N16" i="1" s="1"/>
  <c r="P16" i="1" s="1"/>
  <c r="R16" i="1" s="1"/>
  <c r="T16" i="1" s="1"/>
  <c r="F18" i="1"/>
  <c r="H18" i="1" s="1"/>
  <c r="J18" i="1" s="1"/>
  <c r="L18" i="1" s="1"/>
  <c r="N18" i="1" s="1"/>
  <c r="P18" i="1" s="1"/>
  <c r="R18" i="1" s="1"/>
  <c r="T18" i="1" s="1"/>
  <c r="F20" i="1"/>
  <c r="H20" i="1" s="1"/>
  <c r="J20" i="1" s="1"/>
  <c r="L20" i="1" s="1"/>
  <c r="N20" i="1" s="1"/>
  <c r="P20" i="1" s="1"/>
  <c r="R20" i="1" s="1"/>
  <c r="T20" i="1" s="1"/>
  <c r="F21" i="1"/>
  <c r="H21" i="1" s="1"/>
  <c r="J21" i="1" s="1"/>
  <c r="L21" i="1" s="1"/>
  <c r="N21" i="1" s="1"/>
  <c r="P21" i="1" s="1"/>
  <c r="R21" i="1" s="1"/>
  <c r="T21" i="1" s="1"/>
  <c r="F22" i="1"/>
  <c r="H22" i="1" s="1"/>
  <c r="J22" i="1" s="1"/>
  <c r="L22" i="1" s="1"/>
  <c r="N22" i="1" s="1"/>
  <c r="P22" i="1" s="1"/>
  <c r="R22" i="1" s="1"/>
  <c r="T22" i="1" s="1"/>
  <c r="F24" i="1"/>
  <c r="H24" i="1" s="1"/>
  <c r="J24" i="1" s="1"/>
  <c r="L24" i="1" s="1"/>
  <c r="N24" i="1" s="1"/>
  <c r="P24" i="1" s="1"/>
  <c r="R24" i="1" s="1"/>
  <c r="T24" i="1" s="1"/>
  <c r="F26" i="1"/>
  <c r="H26" i="1" s="1"/>
  <c r="J26" i="1" s="1"/>
  <c r="L26" i="1" s="1"/>
  <c r="N26" i="1" s="1"/>
  <c r="P26" i="1" s="1"/>
  <c r="R26" i="1" s="1"/>
  <c r="T26" i="1" s="1"/>
  <c r="F28" i="1"/>
  <c r="H28" i="1" s="1"/>
  <c r="J28" i="1" s="1"/>
  <c r="L28" i="1" s="1"/>
  <c r="N28" i="1" s="1"/>
  <c r="P28" i="1" s="1"/>
  <c r="R28" i="1" s="1"/>
  <c r="T28" i="1" s="1"/>
  <c r="F30" i="1"/>
  <c r="H30" i="1" s="1"/>
  <c r="J30" i="1" s="1"/>
  <c r="L30" i="1" s="1"/>
  <c r="N30" i="1" s="1"/>
  <c r="P30" i="1" s="1"/>
  <c r="R30" i="1" s="1"/>
  <c r="T30" i="1" s="1"/>
  <c r="F32" i="1"/>
  <c r="H32" i="1" s="1"/>
  <c r="J32" i="1" s="1"/>
  <c r="L32" i="1" s="1"/>
  <c r="N32" i="1" s="1"/>
  <c r="P32" i="1" s="1"/>
  <c r="R32" i="1" s="1"/>
  <c r="T32" i="1" s="1"/>
  <c r="F33" i="1"/>
  <c r="H33" i="1" s="1"/>
  <c r="J33" i="1" s="1"/>
  <c r="L33" i="1" s="1"/>
  <c r="N33" i="1" s="1"/>
  <c r="P33" i="1" s="1"/>
  <c r="R33" i="1" s="1"/>
  <c r="T33" i="1" s="1"/>
  <c r="F34" i="1"/>
  <c r="H34" i="1" s="1"/>
  <c r="J34" i="1" s="1"/>
  <c r="L34" i="1" s="1"/>
  <c r="N34" i="1" s="1"/>
  <c r="P34" i="1" s="1"/>
  <c r="R34" i="1" s="1"/>
  <c r="T34" i="1" s="1"/>
  <c r="F36" i="1"/>
  <c r="H36" i="1" s="1"/>
  <c r="J36" i="1" s="1"/>
  <c r="L36" i="1" s="1"/>
  <c r="N36" i="1" s="1"/>
  <c r="P36" i="1" s="1"/>
  <c r="R36" i="1" s="1"/>
  <c r="T36" i="1" s="1"/>
  <c r="F38" i="1"/>
  <c r="H38" i="1" s="1"/>
  <c r="J38" i="1" s="1"/>
  <c r="L38" i="1" s="1"/>
  <c r="N38" i="1" s="1"/>
  <c r="P38" i="1" s="1"/>
  <c r="R38" i="1" s="1"/>
  <c r="T38" i="1" s="1"/>
  <c r="F39" i="1"/>
  <c r="H39" i="1" s="1"/>
  <c r="J39" i="1" s="1"/>
  <c r="L39" i="1" s="1"/>
  <c r="N39" i="1" s="1"/>
  <c r="P39" i="1" s="1"/>
  <c r="R39" i="1" s="1"/>
  <c r="T39" i="1" s="1"/>
  <c r="F40" i="1"/>
  <c r="H40" i="1" s="1"/>
  <c r="J40" i="1" s="1"/>
  <c r="L40" i="1" s="1"/>
  <c r="N40" i="1" s="1"/>
  <c r="P40" i="1" s="1"/>
  <c r="R40" i="1" s="1"/>
  <c r="T40" i="1" s="1"/>
  <c r="F42" i="1"/>
  <c r="H42" i="1" s="1"/>
  <c r="J42" i="1" s="1"/>
  <c r="L42" i="1" s="1"/>
  <c r="N42" i="1" s="1"/>
  <c r="P42" i="1" s="1"/>
  <c r="R42" i="1" s="1"/>
  <c r="T42" i="1" s="1"/>
  <c r="F43" i="1"/>
  <c r="H43" i="1" s="1"/>
  <c r="J43" i="1" s="1"/>
  <c r="L43" i="1" s="1"/>
  <c r="N43" i="1" s="1"/>
  <c r="P43" i="1" s="1"/>
  <c r="R43" i="1" s="1"/>
  <c r="T43" i="1" s="1"/>
  <c r="F45" i="1"/>
  <c r="H45" i="1" s="1"/>
  <c r="J45" i="1" s="1"/>
  <c r="L45" i="1" s="1"/>
  <c r="N45" i="1" s="1"/>
  <c r="P45" i="1" s="1"/>
  <c r="R45" i="1" s="1"/>
  <c r="T45" i="1" s="1"/>
  <c r="F46" i="1"/>
  <c r="H46" i="1" s="1"/>
  <c r="J46" i="1" s="1"/>
  <c r="L46" i="1" s="1"/>
  <c r="N46" i="1" s="1"/>
  <c r="P46" i="1" s="1"/>
  <c r="R46" i="1" s="1"/>
  <c r="T46" i="1" s="1"/>
  <c r="F48" i="1"/>
  <c r="H48" i="1" s="1"/>
  <c r="J48" i="1" s="1"/>
  <c r="L48" i="1" s="1"/>
  <c r="N48" i="1" s="1"/>
  <c r="P48" i="1" s="1"/>
  <c r="R48" i="1" s="1"/>
  <c r="T48" i="1" s="1"/>
  <c r="F49" i="1"/>
  <c r="H49" i="1" s="1"/>
  <c r="J49" i="1" s="1"/>
  <c r="L49" i="1" s="1"/>
  <c r="N49" i="1" s="1"/>
  <c r="P49" i="1" s="1"/>
  <c r="R49" i="1" s="1"/>
  <c r="T49" i="1" s="1"/>
  <c r="F51" i="1"/>
  <c r="H51" i="1" s="1"/>
  <c r="J51" i="1" s="1"/>
  <c r="L51" i="1" s="1"/>
  <c r="N51" i="1" s="1"/>
  <c r="P51" i="1" s="1"/>
  <c r="R51" i="1" s="1"/>
  <c r="T51" i="1" s="1"/>
  <c r="F55" i="1"/>
  <c r="H55" i="1" s="1"/>
  <c r="J55" i="1" s="1"/>
  <c r="L55" i="1" s="1"/>
  <c r="N55" i="1" s="1"/>
  <c r="P55" i="1" s="1"/>
  <c r="R55" i="1" s="1"/>
  <c r="T55" i="1" s="1"/>
  <c r="F56" i="1"/>
  <c r="H56" i="1" s="1"/>
  <c r="J56" i="1" s="1"/>
  <c r="L56" i="1" s="1"/>
  <c r="N56" i="1" s="1"/>
  <c r="P56" i="1" s="1"/>
  <c r="R56" i="1" s="1"/>
  <c r="T56" i="1" s="1"/>
  <c r="F59" i="1"/>
  <c r="H59" i="1" s="1"/>
  <c r="J59" i="1" s="1"/>
  <c r="L59" i="1" s="1"/>
  <c r="N59" i="1" s="1"/>
  <c r="P59" i="1" s="1"/>
  <c r="R59" i="1" s="1"/>
  <c r="T59" i="1" s="1"/>
  <c r="F64" i="1"/>
  <c r="H64" i="1" s="1"/>
  <c r="J64" i="1" s="1"/>
  <c r="L64" i="1" s="1"/>
  <c r="N64" i="1" s="1"/>
  <c r="P64" i="1" s="1"/>
  <c r="R64" i="1" s="1"/>
  <c r="T64" i="1" s="1"/>
  <c r="F68" i="1"/>
  <c r="H68" i="1" s="1"/>
  <c r="J68" i="1" s="1"/>
  <c r="L68" i="1" s="1"/>
  <c r="N68" i="1" s="1"/>
  <c r="P68" i="1" s="1"/>
  <c r="R68" i="1" s="1"/>
  <c r="T68" i="1" s="1"/>
  <c r="F76" i="1"/>
  <c r="H76" i="1" s="1"/>
  <c r="J76" i="1" s="1"/>
  <c r="L76" i="1" s="1"/>
  <c r="N76" i="1" s="1"/>
  <c r="P76" i="1" s="1"/>
  <c r="R76" i="1" s="1"/>
  <c r="T76" i="1" s="1"/>
  <c r="F72" i="1"/>
  <c r="H72" i="1" s="1"/>
  <c r="J72" i="1" s="1"/>
  <c r="L72" i="1" s="1"/>
  <c r="N72" i="1" s="1"/>
  <c r="P72" i="1" s="1"/>
  <c r="R72" i="1" s="1"/>
  <c r="T72" i="1" s="1"/>
  <c r="F73" i="1"/>
  <c r="H73" i="1" s="1"/>
  <c r="J73" i="1" s="1"/>
  <c r="L73" i="1" s="1"/>
  <c r="N73" i="1" s="1"/>
  <c r="P73" i="1" s="1"/>
  <c r="R73" i="1" s="1"/>
  <c r="T73" i="1" s="1"/>
  <c r="F77" i="1"/>
  <c r="H77" i="1" s="1"/>
  <c r="J77" i="1" s="1"/>
  <c r="L77" i="1" s="1"/>
  <c r="N77" i="1" s="1"/>
  <c r="P77" i="1" s="1"/>
  <c r="R77" i="1" s="1"/>
  <c r="T77" i="1" s="1"/>
  <c r="F97" i="1"/>
  <c r="H97" i="1" s="1"/>
  <c r="J97" i="1" s="1"/>
  <c r="L97" i="1" s="1"/>
  <c r="N97" i="1" s="1"/>
  <c r="P97" i="1" s="1"/>
  <c r="R97" i="1" s="1"/>
  <c r="T97" i="1" s="1"/>
  <c r="F98" i="1"/>
  <c r="H98" i="1" s="1"/>
  <c r="J98" i="1" s="1"/>
  <c r="L98" i="1" s="1"/>
  <c r="N98" i="1" s="1"/>
  <c r="P98" i="1" s="1"/>
  <c r="R98" i="1" s="1"/>
  <c r="T98" i="1" s="1"/>
  <c r="F99" i="1"/>
  <c r="H99" i="1" s="1"/>
  <c r="J99" i="1" s="1"/>
  <c r="L99" i="1" s="1"/>
  <c r="N99" i="1" s="1"/>
  <c r="P99" i="1" s="1"/>
  <c r="R99" i="1" s="1"/>
  <c r="T99" i="1" s="1"/>
  <c r="F100" i="1"/>
  <c r="H100" i="1" s="1"/>
  <c r="J100" i="1" s="1"/>
  <c r="L100" i="1" s="1"/>
  <c r="N100" i="1" s="1"/>
  <c r="P100" i="1" s="1"/>
  <c r="R100" i="1" s="1"/>
  <c r="T100" i="1" s="1"/>
  <c r="F101" i="1"/>
  <c r="H101" i="1" s="1"/>
  <c r="J101" i="1" s="1"/>
  <c r="L101" i="1" s="1"/>
  <c r="N101" i="1" s="1"/>
  <c r="P101" i="1" s="1"/>
  <c r="R101" i="1" s="1"/>
  <c r="T101" i="1" s="1"/>
  <c r="F102" i="1"/>
  <c r="H102" i="1" s="1"/>
  <c r="J102" i="1" s="1"/>
  <c r="L102" i="1" s="1"/>
  <c r="N102" i="1" s="1"/>
  <c r="P102" i="1" s="1"/>
  <c r="R102" i="1" s="1"/>
  <c r="T102" i="1" s="1"/>
  <c r="F103" i="1"/>
  <c r="H103" i="1" s="1"/>
  <c r="J103" i="1" s="1"/>
  <c r="L103" i="1" s="1"/>
  <c r="N103" i="1" s="1"/>
  <c r="P103" i="1" s="1"/>
  <c r="R103" i="1" s="1"/>
  <c r="T103" i="1" s="1"/>
  <c r="F104" i="1"/>
  <c r="H104" i="1" s="1"/>
  <c r="J104" i="1" s="1"/>
  <c r="L104" i="1" s="1"/>
  <c r="N104" i="1" s="1"/>
  <c r="P104" i="1" s="1"/>
  <c r="R104" i="1" s="1"/>
  <c r="T104" i="1" s="1"/>
  <c r="F105" i="1"/>
  <c r="H105" i="1" s="1"/>
  <c r="J105" i="1" s="1"/>
  <c r="L105" i="1" s="1"/>
  <c r="N105" i="1" s="1"/>
  <c r="P105" i="1" s="1"/>
  <c r="R105" i="1" s="1"/>
  <c r="T105" i="1" s="1"/>
  <c r="F106" i="1"/>
  <c r="H106" i="1" s="1"/>
  <c r="J106" i="1" s="1"/>
  <c r="L106" i="1" s="1"/>
  <c r="N106" i="1" s="1"/>
  <c r="P106" i="1" s="1"/>
  <c r="R106" i="1" s="1"/>
  <c r="T106" i="1" s="1"/>
  <c r="F107" i="1"/>
  <c r="H107" i="1" s="1"/>
  <c r="J107" i="1" s="1"/>
  <c r="L107" i="1" s="1"/>
  <c r="N107" i="1" s="1"/>
  <c r="P107" i="1" s="1"/>
  <c r="R107" i="1" s="1"/>
  <c r="T107" i="1" s="1"/>
  <c r="F108" i="1"/>
  <c r="H108" i="1" s="1"/>
  <c r="J108" i="1" s="1"/>
  <c r="L108" i="1" s="1"/>
  <c r="N108" i="1" s="1"/>
  <c r="P108" i="1" s="1"/>
  <c r="R108" i="1" s="1"/>
  <c r="T108" i="1" s="1"/>
  <c r="F109" i="1"/>
  <c r="H109" i="1" s="1"/>
  <c r="J109" i="1" s="1"/>
  <c r="L109" i="1" s="1"/>
  <c r="N109" i="1" s="1"/>
  <c r="P109" i="1" s="1"/>
  <c r="R109" i="1" s="1"/>
  <c r="T109" i="1" s="1"/>
  <c r="F110" i="1"/>
  <c r="H110" i="1" s="1"/>
  <c r="J110" i="1" s="1"/>
  <c r="L110" i="1" s="1"/>
  <c r="N110" i="1" s="1"/>
  <c r="P110" i="1" s="1"/>
  <c r="R110" i="1" s="1"/>
  <c r="T110" i="1" s="1"/>
  <c r="F111" i="1"/>
  <c r="H111" i="1" s="1"/>
  <c r="J111" i="1" s="1"/>
  <c r="L111" i="1" s="1"/>
  <c r="N111" i="1" s="1"/>
  <c r="P111" i="1" s="1"/>
  <c r="R111" i="1" s="1"/>
  <c r="T111" i="1" s="1"/>
  <c r="F112" i="1"/>
  <c r="H112" i="1" s="1"/>
  <c r="J112" i="1" s="1"/>
  <c r="L112" i="1" s="1"/>
  <c r="N112" i="1" s="1"/>
  <c r="P112" i="1" s="1"/>
  <c r="R112" i="1" s="1"/>
  <c r="T112" i="1" s="1"/>
  <c r="F113" i="1"/>
  <c r="H113" i="1" s="1"/>
  <c r="J113" i="1" s="1"/>
  <c r="L113" i="1" s="1"/>
  <c r="N113" i="1" s="1"/>
  <c r="P113" i="1" s="1"/>
  <c r="R113" i="1" s="1"/>
  <c r="T113" i="1" s="1"/>
  <c r="F114" i="1"/>
  <c r="H114" i="1" s="1"/>
  <c r="J114" i="1" s="1"/>
  <c r="L114" i="1" s="1"/>
  <c r="N114" i="1" s="1"/>
  <c r="P114" i="1" s="1"/>
  <c r="R114" i="1" s="1"/>
  <c r="T114" i="1" s="1"/>
  <c r="F115" i="1"/>
  <c r="H115" i="1" s="1"/>
  <c r="J115" i="1" s="1"/>
  <c r="L115" i="1" s="1"/>
  <c r="N115" i="1" s="1"/>
  <c r="P115" i="1" s="1"/>
  <c r="R115" i="1" s="1"/>
  <c r="T115" i="1" s="1"/>
  <c r="F116" i="1"/>
  <c r="H116" i="1" s="1"/>
  <c r="J116" i="1" s="1"/>
  <c r="L116" i="1" s="1"/>
  <c r="N116" i="1" s="1"/>
  <c r="P116" i="1" s="1"/>
  <c r="R116" i="1" s="1"/>
  <c r="T116" i="1" s="1"/>
  <c r="F117" i="1"/>
  <c r="H117" i="1" s="1"/>
  <c r="J117" i="1" s="1"/>
  <c r="L117" i="1" s="1"/>
  <c r="N117" i="1" s="1"/>
  <c r="P117" i="1" s="1"/>
  <c r="R117" i="1" s="1"/>
  <c r="T117" i="1" s="1"/>
  <c r="F118" i="1"/>
  <c r="H118" i="1" s="1"/>
  <c r="J118" i="1" s="1"/>
  <c r="L118" i="1" s="1"/>
  <c r="N118" i="1" s="1"/>
  <c r="P118" i="1" s="1"/>
  <c r="R118" i="1" s="1"/>
  <c r="T118" i="1" s="1"/>
  <c r="F119" i="1"/>
  <c r="H119" i="1" s="1"/>
  <c r="J119" i="1" s="1"/>
  <c r="L119" i="1" s="1"/>
  <c r="N119" i="1" s="1"/>
  <c r="P119" i="1" s="1"/>
  <c r="R119" i="1" s="1"/>
  <c r="T119" i="1" s="1"/>
  <c r="F120" i="1"/>
  <c r="H120" i="1" s="1"/>
  <c r="J120" i="1" s="1"/>
  <c r="L120" i="1" s="1"/>
  <c r="N120" i="1" s="1"/>
  <c r="P120" i="1" s="1"/>
  <c r="R120" i="1" s="1"/>
  <c r="T120" i="1" s="1"/>
  <c r="F121" i="1"/>
  <c r="H121" i="1" s="1"/>
  <c r="J121" i="1" s="1"/>
  <c r="L121" i="1" s="1"/>
  <c r="N121" i="1" s="1"/>
  <c r="P121" i="1" s="1"/>
  <c r="R121" i="1" s="1"/>
  <c r="T121" i="1" s="1"/>
  <c r="F122" i="1"/>
  <c r="H122" i="1" s="1"/>
  <c r="J122" i="1" s="1"/>
  <c r="L122" i="1" s="1"/>
  <c r="N122" i="1" s="1"/>
  <c r="P122" i="1" s="1"/>
  <c r="R122" i="1" s="1"/>
  <c r="T122" i="1" s="1"/>
  <c r="F125" i="1"/>
  <c r="H125" i="1" s="1"/>
  <c r="J125" i="1" s="1"/>
  <c r="L125" i="1" s="1"/>
  <c r="N125" i="1" s="1"/>
  <c r="P125" i="1" s="1"/>
  <c r="R125" i="1" s="1"/>
  <c r="T125" i="1" s="1"/>
  <c r="F128" i="1"/>
  <c r="H128" i="1" s="1"/>
  <c r="J128" i="1" s="1"/>
  <c r="L128" i="1" s="1"/>
  <c r="N128" i="1" s="1"/>
  <c r="P128" i="1" s="1"/>
  <c r="R128" i="1" s="1"/>
  <c r="T128" i="1" s="1"/>
  <c r="F130" i="1"/>
  <c r="H130" i="1" s="1"/>
  <c r="J130" i="1" s="1"/>
  <c r="L130" i="1" s="1"/>
  <c r="N130" i="1" s="1"/>
  <c r="P130" i="1" s="1"/>
  <c r="R130" i="1" s="1"/>
  <c r="T130" i="1" s="1"/>
  <c r="F134" i="1"/>
  <c r="H134" i="1" s="1"/>
  <c r="J134" i="1" s="1"/>
  <c r="L134" i="1" s="1"/>
  <c r="N134" i="1" s="1"/>
  <c r="P134" i="1" s="1"/>
  <c r="R134" i="1" s="1"/>
  <c r="T134" i="1" s="1"/>
  <c r="F148" i="1"/>
  <c r="H148" i="1" s="1"/>
  <c r="J148" i="1" s="1"/>
  <c r="L148" i="1" s="1"/>
  <c r="N148" i="1" s="1"/>
  <c r="P148" i="1" s="1"/>
  <c r="R148" i="1" s="1"/>
  <c r="T148" i="1" s="1"/>
  <c r="F150" i="1"/>
  <c r="H150" i="1" s="1"/>
  <c r="J150" i="1" s="1"/>
  <c r="L150" i="1" s="1"/>
  <c r="N150" i="1" s="1"/>
  <c r="P150" i="1" s="1"/>
  <c r="R150" i="1" s="1"/>
  <c r="T150" i="1" s="1"/>
  <c r="E147" i="1"/>
  <c r="E146" i="1" s="1"/>
  <c r="E124" i="1"/>
  <c r="E96" i="1"/>
  <c r="E58" i="1"/>
  <c r="E54" i="1"/>
  <c r="E50" i="1"/>
  <c r="E47" i="1"/>
  <c r="E44" i="1"/>
  <c r="E41" i="1"/>
  <c r="E37" i="1"/>
  <c r="E35" i="1"/>
  <c r="E31" i="1"/>
  <c r="E25" i="1"/>
  <c r="E23" i="1"/>
  <c r="E19" i="1"/>
  <c r="E17" i="1"/>
  <c r="E15" i="1"/>
  <c r="E12" i="1"/>
  <c r="E11" i="1" s="1"/>
  <c r="E27" i="1" l="1"/>
  <c r="E53" i="1"/>
  <c r="E52" i="1" s="1"/>
  <c r="E10" i="1"/>
  <c r="E155" i="1" l="1"/>
  <c r="D12" i="1" l="1"/>
  <c r="D15" i="1"/>
  <c r="F15" i="1" s="1"/>
  <c r="H15" i="1" s="1"/>
  <c r="J15" i="1" s="1"/>
  <c r="L15" i="1" s="1"/>
  <c r="N15" i="1" s="1"/>
  <c r="P15" i="1" s="1"/>
  <c r="R15" i="1" s="1"/>
  <c r="T15" i="1" s="1"/>
  <c r="D17" i="1"/>
  <c r="F17" i="1" s="1"/>
  <c r="H17" i="1" s="1"/>
  <c r="J17" i="1" s="1"/>
  <c r="L17" i="1" s="1"/>
  <c r="N17" i="1" s="1"/>
  <c r="P17" i="1" s="1"/>
  <c r="R17" i="1" s="1"/>
  <c r="T17" i="1" s="1"/>
  <c r="D19" i="1"/>
  <c r="F19" i="1" s="1"/>
  <c r="H19" i="1" s="1"/>
  <c r="J19" i="1" s="1"/>
  <c r="L19" i="1" s="1"/>
  <c r="N19" i="1" s="1"/>
  <c r="P19" i="1" s="1"/>
  <c r="R19" i="1" s="1"/>
  <c r="T19" i="1" s="1"/>
  <c r="D23" i="1"/>
  <c r="F23" i="1" s="1"/>
  <c r="H23" i="1" s="1"/>
  <c r="J23" i="1" s="1"/>
  <c r="L23" i="1" s="1"/>
  <c r="N23" i="1" s="1"/>
  <c r="P23" i="1" s="1"/>
  <c r="R23" i="1" s="1"/>
  <c r="T23" i="1" s="1"/>
  <c r="D25" i="1"/>
  <c r="F25" i="1" s="1"/>
  <c r="H25" i="1" s="1"/>
  <c r="J25" i="1" s="1"/>
  <c r="L25" i="1" s="1"/>
  <c r="N25" i="1" s="1"/>
  <c r="P25" i="1" s="1"/>
  <c r="R25" i="1" s="1"/>
  <c r="T25" i="1" s="1"/>
  <c r="D31" i="1"/>
  <c r="D35" i="1"/>
  <c r="F35" i="1" s="1"/>
  <c r="H35" i="1" s="1"/>
  <c r="J35" i="1" s="1"/>
  <c r="L35" i="1" s="1"/>
  <c r="N35" i="1" s="1"/>
  <c r="P35" i="1" s="1"/>
  <c r="R35" i="1" s="1"/>
  <c r="T35" i="1" s="1"/>
  <c r="D37" i="1"/>
  <c r="F37" i="1" s="1"/>
  <c r="H37" i="1" s="1"/>
  <c r="J37" i="1" s="1"/>
  <c r="L37" i="1" s="1"/>
  <c r="N37" i="1" s="1"/>
  <c r="P37" i="1" s="1"/>
  <c r="R37" i="1" s="1"/>
  <c r="T37" i="1" s="1"/>
  <c r="D41" i="1"/>
  <c r="F41" i="1" s="1"/>
  <c r="H41" i="1" s="1"/>
  <c r="J41" i="1" s="1"/>
  <c r="L41" i="1" s="1"/>
  <c r="N41" i="1" s="1"/>
  <c r="P41" i="1" s="1"/>
  <c r="R41" i="1" s="1"/>
  <c r="T41" i="1" s="1"/>
  <c r="D44" i="1"/>
  <c r="F44" i="1" s="1"/>
  <c r="H44" i="1" s="1"/>
  <c r="J44" i="1" s="1"/>
  <c r="L44" i="1" s="1"/>
  <c r="N44" i="1" s="1"/>
  <c r="P44" i="1" s="1"/>
  <c r="R44" i="1" s="1"/>
  <c r="T44" i="1" s="1"/>
  <c r="D47" i="1"/>
  <c r="F47" i="1" s="1"/>
  <c r="H47" i="1" s="1"/>
  <c r="J47" i="1" s="1"/>
  <c r="L47" i="1" s="1"/>
  <c r="N47" i="1" s="1"/>
  <c r="P47" i="1" s="1"/>
  <c r="R47" i="1" s="1"/>
  <c r="T47" i="1" s="1"/>
  <c r="F31" i="1" l="1"/>
  <c r="H31" i="1" s="1"/>
  <c r="J31" i="1" s="1"/>
  <c r="L31" i="1" s="1"/>
  <c r="N31" i="1" s="1"/>
  <c r="P31" i="1" s="1"/>
  <c r="R31" i="1" s="1"/>
  <c r="T31" i="1" s="1"/>
  <c r="D27" i="1"/>
  <c r="F27" i="1" s="1"/>
  <c r="H27" i="1" s="1"/>
  <c r="J27" i="1" s="1"/>
  <c r="L27" i="1" s="1"/>
  <c r="N27" i="1" s="1"/>
  <c r="P27" i="1" s="1"/>
  <c r="R27" i="1" s="1"/>
  <c r="T27" i="1" s="1"/>
  <c r="D11" i="1"/>
  <c r="F11" i="1" s="1"/>
  <c r="H11" i="1" s="1"/>
  <c r="J11" i="1" s="1"/>
  <c r="L11" i="1" s="1"/>
  <c r="N11" i="1" s="1"/>
  <c r="P11" i="1" s="1"/>
  <c r="R11" i="1" s="1"/>
  <c r="T11" i="1" s="1"/>
  <c r="F12" i="1"/>
  <c r="H12" i="1" s="1"/>
  <c r="J12" i="1" s="1"/>
  <c r="L12" i="1" s="1"/>
  <c r="N12" i="1" s="1"/>
  <c r="P12" i="1" s="1"/>
  <c r="R12" i="1" s="1"/>
  <c r="T12" i="1" s="1"/>
  <c r="D147" i="1"/>
  <c r="D58" i="1"/>
  <c r="F58" i="1" s="1"/>
  <c r="H58" i="1" s="1"/>
  <c r="J58" i="1" s="1"/>
  <c r="L58" i="1" s="1"/>
  <c r="N58" i="1" s="1"/>
  <c r="P58" i="1" s="1"/>
  <c r="R58" i="1" s="1"/>
  <c r="T58" i="1" s="1"/>
  <c r="F147" i="1" l="1"/>
  <c r="H147" i="1" s="1"/>
  <c r="J147" i="1" s="1"/>
  <c r="L147" i="1" s="1"/>
  <c r="N147" i="1" s="1"/>
  <c r="P147" i="1" s="1"/>
  <c r="R147" i="1" s="1"/>
  <c r="T147" i="1" s="1"/>
  <c r="D146" i="1"/>
  <c r="F146" i="1" s="1"/>
  <c r="H146" i="1" s="1"/>
  <c r="J146" i="1" s="1"/>
  <c r="L146" i="1" s="1"/>
  <c r="N146" i="1" s="1"/>
  <c r="P146" i="1" s="1"/>
  <c r="R146" i="1" s="1"/>
  <c r="T146" i="1" s="1"/>
  <c r="D123" i="1"/>
  <c r="D96" i="1" l="1"/>
  <c r="F96" i="1" s="1"/>
  <c r="H96" i="1" s="1"/>
  <c r="J96" i="1" s="1"/>
  <c r="L96" i="1" s="1"/>
  <c r="N96" i="1" s="1"/>
  <c r="P96" i="1" s="1"/>
  <c r="R96" i="1" s="1"/>
  <c r="T96" i="1" s="1"/>
  <c r="F123" i="1"/>
  <c r="H123" i="1" s="1"/>
  <c r="J123" i="1" s="1"/>
  <c r="L123" i="1" s="1"/>
  <c r="N123" i="1" s="1"/>
  <c r="P123" i="1" s="1"/>
  <c r="R123" i="1" s="1"/>
  <c r="T123" i="1" s="1"/>
  <c r="D126" i="1"/>
  <c r="D124" i="1" l="1"/>
  <c r="F124" i="1" s="1"/>
  <c r="H124" i="1" s="1"/>
  <c r="J124" i="1" s="1"/>
  <c r="L124" i="1" s="1"/>
  <c r="N124" i="1" s="1"/>
  <c r="P124" i="1" s="1"/>
  <c r="R124" i="1" s="1"/>
  <c r="T124" i="1" s="1"/>
  <c r="F126" i="1"/>
  <c r="H126" i="1" s="1"/>
  <c r="J126" i="1" s="1"/>
  <c r="L126" i="1" s="1"/>
  <c r="N126" i="1" s="1"/>
  <c r="P126" i="1" s="1"/>
  <c r="R126" i="1" s="1"/>
  <c r="T126" i="1" s="1"/>
  <c r="D57" i="1"/>
  <c r="D54" i="1" l="1"/>
  <c r="F54" i="1" s="1"/>
  <c r="F57" i="1"/>
  <c r="H57" i="1" s="1"/>
  <c r="J57" i="1" s="1"/>
  <c r="L57" i="1" s="1"/>
  <c r="N57" i="1" s="1"/>
  <c r="P57" i="1" s="1"/>
  <c r="R57" i="1" s="1"/>
  <c r="T57" i="1" s="1"/>
  <c r="D50" i="1"/>
  <c r="D53" i="1" l="1"/>
  <c r="D52" i="1" s="1"/>
  <c r="D10" i="1"/>
  <c r="F10" i="1" s="1"/>
  <c r="H10" i="1" s="1"/>
  <c r="J10" i="1" s="1"/>
  <c r="L10" i="1" s="1"/>
  <c r="N10" i="1" s="1"/>
  <c r="P10" i="1" s="1"/>
  <c r="R10" i="1" s="1"/>
  <c r="T10" i="1" s="1"/>
  <c r="F50" i="1"/>
  <c r="H50" i="1" s="1"/>
  <c r="J50" i="1" s="1"/>
  <c r="L50" i="1" s="1"/>
  <c r="N50" i="1" s="1"/>
  <c r="P50" i="1" s="1"/>
  <c r="R50" i="1" s="1"/>
  <c r="T50" i="1" s="1"/>
  <c r="H54" i="1"/>
  <c r="J54" i="1" s="1"/>
  <c r="L54" i="1" s="1"/>
  <c r="N54" i="1" s="1"/>
  <c r="P54" i="1" s="1"/>
  <c r="R54" i="1" s="1"/>
  <c r="T54" i="1" s="1"/>
  <c r="F53" i="1"/>
  <c r="F52" i="1" s="1"/>
  <c r="H53" i="1" l="1"/>
  <c r="D155" i="1"/>
  <c r="F155" i="1" s="1"/>
  <c r="H155" i="1" s="1"/>
  <c r="J155" i="1" s="1"/>
  <c r="L155" i="1" s="1"/>
  <c r="N155" i="1" s="1"/>
  <c r="P155" i="1" s="1"/>
  <c r="R155" i="1" s="1"/>
  <c r="T155" i="1" s="1"/>
  <c r="H52" i="1" l="1"/>
  <c r="J52" i="1" s="1"/>
  <c r="L52" i="1" s="1"/>
  <c r="N52" i="1" s="1"/>
  <c r="P52" i="1" s="1"/>
  <c r="R52" i="1" s="1"/>
  <c r="T52" i="1" s="1"/>
  <c r="J53" i="1"/>
  <c r="L53" i="1" s="1"/>
  <c r="N53" i="1" s="1"/>
  <c r="P53" i="1" s="1"/>
  <c r="R53" i="1" s="1"/>
  <c r="T53" i="1" s="1"/>
</calcChain>
</file>

<file path=xl/comments1.xml><?xml version="1.0" encoding="utf-8"?>
<comments xmlns="http://schemas.openxmlformats.org/spreadsheetml/2006/main">
  <authors>
    <author>Леонова Анна Владимировна</author>
  </authors>
  <commentList>
    <comment ref="I48" authorId="0">
      <text>
        <r>
          <rPr>
            <b/>
            <sz val="9"/>
            <color indexed="81"/>
            <rFont val="Tahoma"/>
            <family val="2"/>
            <charset val="204"/>
          </rPr>
          <t>Леонова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100000000 - уточнение мая, 25430233 - поправки депутатов</t>
        </r>
      </text>
    </comment>
  </commentList>
</comments>
</file>

<file path=xl/sharedStrings.xml><?xml version="1.0" encoding="utf-8"?>
<sst xmlns="http://schemas.openxmlformats.org/spreadsheetml/2006/main" count="319" uniqueCount="309">
  <si>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</si>
  <si>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</si>
  <si>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</si>
  <si>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</si>
  <si>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</si>
  <si>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</si>
  <si>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</si>
  <si>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</si>
  <si>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</si>
  <si>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</si>
  <si>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</si>
  <si>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</si>
  <si>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</si>
  <si>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</si>
  <si>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</si>
  <si>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</si>
  <si>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</si>
  <si>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</si>
  <si>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</si>
  <si>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</si>
  <si>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</si>
  <si>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</si>
  <si>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</si>
  <si>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</si>
  <si>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</si>
  <si>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</si>
  <si>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</si>
  <si>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</si>
  <si>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</si>
  <si>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</si>
  <si>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</si>
  <si>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</si>
  <si>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</si>
  <si>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</si>
  <si>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</si>
  <si>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</si>
  <si>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</si>
  <si>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</si>
  <si>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</si>
  <si>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</si>
  <si>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</si>
  <si>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</si>
  <si>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</si>
  <si>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</si>
  <si>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</si>
  <si>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</si>
  <si>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</si>
  <si>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</si>
  <si>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</si>
  <si>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</si>
  <si>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</si>
  <si>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</si>
  <si>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</si>
  <si>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</si>
  <si>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</si>
  <si>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</si>
  <si>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</si>
  <si>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</si>
  <si>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</si>
  <si>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</si>
  <si>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</si>
  <si>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</si>
  <si>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</si>
  <si>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</si>
  <si>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</si>
  <si>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</si>
  <si>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</si>
  <si>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</si>
  <si>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</si>
  <si>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</si>
  <si>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</si>
  <si>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</si>
  <si>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</si>
  <si>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</si>
  <si>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</si>
  <si>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</si>
  <si>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</si>
  <si>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</si>
  <si>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</si>
  <si>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</si>
  <si>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</si>
  <si>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</si>
  <si>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</si>
  <si>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</si>
  <si>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</si>
  <si>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</si>
  <si>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</si>
  <si>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</si>
  <si>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</si>
  <si>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</si>
  <si>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</si>
  <si>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</si>
  <si>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</si>
  <si>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</si>
  <si>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</si>
  <si>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</si>
  <si>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</si>
  <si>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</si>
  <si>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</si>
  <si>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</si>
  <si>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</si>
  <si>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</si>
  <si>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</si>
  <si>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</si>
  <si>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</si>
  <si>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</si>
  <si>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</si>
  <si>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</si>
  <si>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</si>
  <si>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</si>
  <si>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</si>
  <si>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</si>
  <si>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</si>
  <si>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</si>
  <si>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</si>
  <si>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</si>
  <si>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</si>
  <si>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</si>
  <si>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</si>
  <si>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</si>
  <si>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</si>
  <si>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</si>
  <si>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</si>
  <si>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</si>
  <si>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</si>
  <si>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</si>
  <si>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</si>
  <si>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</si>
  <si>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</si>
  <si>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</si>
  <si>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</si>
  <si>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</si>
  <si>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</si>
  <si>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</si>
  <si>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</si>
  <si>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</si>
  <si>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</si>
  <si>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</si>
  <si>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</si>
  <si>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</si>
  <si>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</si>
  <si>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</si>
  <si>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</si>
  <si>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000 2 02 02129 02 0000 151</t>
  </si>
  <si>
    <t xml:space="preserve">000 2 02 02173 02 0000 151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</si>
  <si>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</si>
  <si>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</si>
  <si>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</si>
  <si>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</si>
  <si>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</si>
  <si>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</si>
  <si>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</si>
  <si>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</si>
  <si>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</si>
  <si>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</si>
  <si>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</si>
  <si>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</si>
  <si>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</si>
  <si>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</si>
  <si>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</si>
  <si>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</si>
  <si>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</si>
  <si>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</si>
  <si>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</si>
  <si>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</si>
  <si>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</si>
  <si>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</si>
  <si>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</si>
  <si>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</si>
  <si>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</si>
  <si>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</si>
  <si>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</si>
  <si>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</si>
  <si>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</si>
  <si>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</si>
  <si>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</si>
  <si>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</si>
  <si>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</si>
  <si>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</si>
  <si>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</si>
  <si>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</si>
  <si>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</si>
  <si>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</si>
  <si>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</si>
  <si>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</si>
  <si>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</si>
  <si>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</si>
  <si>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</si>
  <si>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</si>
  <si>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</si>
  <si>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</si>
  <si>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</si>
  <si>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</si>
  <si>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</si>
  <si>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</si>
  <si>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</si>
  <si>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</si>
  <si>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</si>
  <si>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</si>
  <si>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</si>
  <si>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</si>
  <si>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</si>
  <si>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</si>
  <si>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</si>
  <si>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</si>
  <si>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</si>
  <si>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</si>
  <si>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</si>
  <si>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</si>
  <si>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</si>
  <si>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уточнение июнь            2014 год               (руб.)</t>
  </si>
  <si>
    <t>Субсидии бюджетам субъектов Российской Фе-дерации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</si>
  <si>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Фе-дерации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</si>
  <si>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</si>
  <si>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</si>
  <si>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</si>
  <si>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000 2 02 02217 02 0000 151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</si>
  <si>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</si>
  <si>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</si>
  <si>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</si>
  <si>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</si>
  <si>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</si>
  <si>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</si>
  <si>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</si>
  <si>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</si>
  <si>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</si>
  <si>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</si>
  <si>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</si>
  <si>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</si>
  <si>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</si>
  <si>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</si>
  <si>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</si>
  <si>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</si>
  <si>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</si>
  <si>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</si>
  <si>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</si>
  <si>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</si>
  <si>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</si>
  <si>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</si>
  <si>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</si>
  <si>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</si>
  <si>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</si>
  <si>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</si>
  <si>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</si>
  <si>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</si>
  <si>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 xml:space="preserve">000 2 02 02132 02 0000 151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</si>
  <si>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</si>
  <si>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</si>
  <si>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 </t>
  </si>
  <si>
    <t>Уточнение июнь 2014 с поправками (руб.)</t>
  </si>
  <si>
    <t xml:space="preserve">000 2 02 04052 02 0000 151 </t>
  </si>
  <si>
    <t xml:space="preserve">000 2 02 04053 02 0000 151 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</si>
  <si>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</si>
  <si>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</si>
  <si>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</si>
  <si>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</si>
  <si>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000 2 02 02189 02 0000 151</t>
  </si>
  <si>
    <t>Субсидии бюджетам субъектов Российской Федерации на модернизацию региональных систем дошкольного образования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</si>
  <si>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</si>
  <si>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</si>
  <si>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000 2 02 04076 02 0000 151</t>
  </si>
  <si>
    <t>000 2 02 09000 00 0000 151</t>
  </si>
  <si>
    <t>Прочие безвозмездные поступления от других бюджетов бюджетной системы</t>
  </si>
  <si>
    <t>000 2 02 09042 02 0000 151</t>
  </si>
  <si>
    <t>Прочие  безвозмездные поступления в бюджеты субъектов Российской Федерации от бюджетов городских округов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</si>
  <si>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</si>
  <si>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</si>
  <si>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000 2 18 02000 02 0000 180</t>
  </si>
  <si>
    <t>Доходы бюджетов субъектов Российской Федерации от возврата организациями остатков субсидий прошлых лет</t>
  </si>
  <si>
    <t>000 2 18 02010 02 0000 180</t>
  </si>
  <si>
    <t xml:space="preserve">Доходы бюджетов субъектов Российской Федерации от возврата бюджетными учреждениями остатков субсидий прошлых лет
</t>
  </si>
  <si>
    <t>000 2 18 02020 02 0000 180</t>
  </si>
  <si>
    <t>Доходы бюджетов субъектов Российской Федерации от возврата автономными учреждениями остатков субсидий прошлых лет</t>
  </si>
  <si>
    <t>Уточнение сентябрь 
2014 (руб.)</t>
  </si>
  <si>
    <t>000 2 03 00000 00 0000 000</t>
  </si>
  <si>
    <t>Безвозмездные поступления от государственных (муниципальных) организаций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</si>
  <si>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</si>
  <si>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</si>
  <si>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000 2 02 02204 02 0000 151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</si>
  <si>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</si>
  <si>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>Уточнение октябрь 
2014 (руб.)</t>
  </si>
  <si>
    <t>000 2 02 02182 02 0000 151</t>
  </si>
  <si>
    <t>Уточнение ноябрь
2014 (руб.)</t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</si>
  <si>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</si>
  <si>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</si>
  <si>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</si>
  <si>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</si>
  <si>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000 2 02 02220 02 0000 151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</si>
  <si>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</si>
  <si>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>000 2 02 04012 02 0000 151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</si>
  <si>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</si>
  <si>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000 2 02 04070 02 0000 151</t>
  </si>
  <si>
    <t>Межбюджетные трансферты, передаваемые бюджетам субъектов Российской Федерации на государственную поддержку (грант) комплексного развития региональных и муниципальных учреждений культуры</t>
  </si>
  <si>
    <t>000 2 02 04071 02 0000 151</t>
  </si>
  <si>
    <t>Межбюджетные трансферты, передаваемые бюджетам субъектов Российской Федерации на государственную поддержку (грант) больших, средних и малых городов - центров культуры и туризма</t>
  </si>
  <si>
    <t>000 2 02 04080 02 0000 151</t>
  </si>
  <si>
    <t>000 2 02 02009 02 0000 151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</si>
  <si>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</si>
  <si>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000 2 02 04072 02 0000 151</t>
  </si>
  <si>
    <t>Межбюджетные трансферты, передаваемые бюджетам субъектов Российской Федерации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</si>
  <si>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</si>
  <si>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000 1 11 02020 02 0000 120</t>
  </si>
  <si>
    <t>Доходы от размещения временно свободных средств бюджетов субъектов Российской Федерации</t>
  </si>
  <si>
    <t>Межбюджетные трансферты, передаваемые бюджетам субъектов Российской Федерации для оказания адресной финансовой помощи гражданам Украины,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</t>
  </si>
  <si>
    <t>000 2 02 02118 02 0000 151</t>
  </si>
  <si>
    <t>Уточнение декабрь
2014 (руб.)</t>
  </si>
  <si>
    <t>Приложение 1</t>
  </si>
  <si>
    <t>поправки декабрь
2014 (руб.)</t>
  </si>
  <si>
    <t>от 24.12.2014 № 78-з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</si>
</sst>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rgb="FFFF0000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0" xfId="0" applyNumberFormat="1" applyFont="1" applyFill="1"/>
    <xf numFmtId="0" fontId="8" fillId="0" borderId="5" xfId="0" applyFont="1" applyFill="1" applyBorder="1" applyAlignment="1">
      <alignment vertical="top" wrapText="1"/>
    </xf>
    <xf numFmtId="0" fontId="12" fillId="0" borderId="1" xfId="0" applyFont="1" applyBorder="1" applyAlignment="1">
      <alignment horizontal="justify" vertical="center"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3" fontId="11" fillId="2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/>
    <xf numFmtId="0" fontId="10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0" xfId="0" applyFont="1" applyFill="1"/>
    <xf numFmtId="3" fontId="2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right" wrapText="1"/>
    </xf>
    <xf numFmtId="3" fontId="12" fillId="2" borderId="1" xfId="0" applyNumberFormat="1" applyFont="1" applyFill="1" applyBorder="1" applyAlignment="1"/>
    <xf numFmtId="3" fontId="10" fillId="2" borderId="1" xfId="0" applyNumberFormat="1" applyFont="1" applyFill="1" applyBorder="1" applyAlignment="1">
      <alignment horizontal="right"/>
    </xf>
    <xf numFmtId="3" fontId="17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top"/>
    </xf>
    <xf numFmtId="0" fontId="13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/>
    </xf>
    <xf numFmtId="0" fontId="12" fillId="0" borderId="0" xfId="0" applyFont="1" applyAlignment="1">
      <alignment vertical="top" wrapText="1"/>
    </xf>
    <xf numFmtId="3" fontId="12" fillId="3" borderId="1" xfId="0" applyNumberFormat="1" applyFont="1" applyFill="1" applyBorder="1" applyAlignment="1"/>
    <xf numFmtId="3" fontId="2" fillId="3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55"/>
  <sheetViews>
    <sheetView tabSelected="1" view="pageBreakPreview" zoomScaleNormal="100" zoomScaleSheetLayoutView="100" workbookViewId="0">
      <selection activeCell="B4" sqref="B4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8" width="15.5703125" style="2" hidden="1" customWidth="1"/>
    <col min="9" max="9" width="14.140625" style="2" hidden="1" customWidth="1"/>
    <col min="10" max="10" width="16.28515625" style="2" hidden="1" customWidth="1"/>
    <col min="11" max="11" width="14.140625" style="2" hidden="1" customWidth="1"/>
    <col min="12" max="12" width="16.28515625" style="2" hidden="1" customWidth="1"/>
    <col min="13" max="13" width="13.140625" style="2" hidden="1" customWidth="1"/>
    <col min="14" max="16" width="15.5703125" style="2" hidden="1" customWidth="1"/>
    <col min="17" max="17" width="15.5703125" style="66" hidden="1" customWidth="1"/>
    <col min="18" max="23" width="15.5703125" style="2" hidden="1" customWidth="1"/>
    <col min="24" max="24" width="15.5703125" style="2" customWidth="1"/>
    <col min="25" max="25" width="30.5703125" style="2" customWidth="1"/>
    <col min="26" max="26" width="29.5703125" style="2" customWidth="1"/>
    <col min="27" max="16384" width="9.140625" style="2"/>
  </cols>
  <sheetData>
    <row r="1" spans="1:24" x14ac:dyDescent="0.25">
      <c r="B1" s="83" t="s">
        <v>306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</row>
    <row r="2" spans="1:24" x14ac:dyDescent="0.25">
      <c r="B2" s="83" t="s">
        <v>130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4" ht="20.25" customHeight="1" x14ac:dyDescent="0.35">
      <c r="B3" s="83" t="s">
        <v>308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</row>
    <row r="4" spans="1:24" x14ac:dyDescent="0.25">
      <c r="C4" s="20"/>
    </row>
    <row r="5" spans="1:24" ht="18.75" x14ac:dyDescent="0.3">
      <c r="B5" s="84" t="s">
        <v>131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</row>
    <row r="6" spans="1:24" ht="18.75" x14ac:dyDescent="0.3">
      <c r="B6" s="84" t="s">
        <v>0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</row>
    <row r="7" spans="1:24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67"/>
      <c r="R7" s="7"/>
      <c r="S7" s="7"/>
      <c r="T7" s="7"/>
      <c r="U7" s="7"/>
      <c r="V7" s="7"/>
      <c r="W7" s="7"/>
      <c r="X7" s="7"/>
    </row>
    <row r="8" spans="1:24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67"/>
      <c r="R8" s="7"/>
      <c r="S8" s="7"/>
      <c r="T8" s="7"/>
      <c r="U8" s="7"/>
      <c r="V8" s="7"/>
      <c r="W8" s="7"/>
      <c r="X8" s="7"/>
    </row>
    <row r="9" spans="1:24" ht="39.75" customHeight="1" x14ac:dyDescent="0.25">
      <c r="A9" s="4"/>
      <c r="B9" s="9" t="s">
        <v>1</v>
      </c>
      <c r="C9" s="9" t="s">
        <v>2</v>
      </c>
      <c r="D9" s="10" t="s">
        <v>132</v>
      </c>
      <c r="E9" s="10" t="s">
        <v>170</v>
      </c>
      <c r="F9" s="10" t="s">
        <v>132</v>
      </c>
      <c r="G9" s="10" t="s">
        <v>204</v>
      </c>
      <c r="H9" s="10" t="s">
        <v>132</v>
      </c>
      <c r="I9" s="10" t="s">
        <v>207</v>
      </c>
      <c r="J9" s="10" t="s">
        <v>132</v>
      </c>
      <c r="K9" s="10" t="s">
        <v>210</v>
      </c>
      <c r="L9" s="10" t="s">
        <v>132</v>
      </c>
      <c r="M9" s="10" t="s">
        <v>249</v>
      </c>
      <c r="N9" s="10" t="s">
        <v>132</v>
      </c>
      <c r="O9" s="10" t="s">
        <v>273</v>
      </c>
      <c r="P9" s="65" t="s">
        <v>132</v>
      </c>
      <c r="Q9" s="68" t="s">
        <v>280</v>
      </c>
      <c r="R9" s="65" t="s">
        <v>132</v>
      </c>
      <c r="S9" s="68" t="s">
        <v>282</v>
      </c>
      <c r="T9" s="65" t="s">
        <v>132</v>
      </c>
      <c r="U9" s="68" t="s">
        <v>305</v>
      </c>
      <c r="V9" s="65" t="s">
        <v>132</v>
      </c>
      <c r="W9" s="68" t="s">
        <v>307</v>
      </c>
      <c r="X9" s="65" t="s">
        <v>132</v>
      </c>
    </row>
    <row r="10" spans="1:24" x14ac:dyDescent="0.25">
      <c r="B10" s="11" t="s">
        <v>3</v>
      </c>
      <c r="C10" s="11" t="s">
        <v>4</v>
      </c>
      <c r="D10" s="12">
        <f>SUM(D11+D15+D17+D19+D23+D25+D27+D37+D41+D44+D47+D50)</f>
        <v>44898718000</v>
      </c>
      <c r="E10" s="12">
        <f>SUM(E11+E15+E17+E19+E23+E25+E27+E37+E41+E44+E47+E50)</f>
        <v>1750200000</v>
      </c>
      <c r="F10" s="12">
        <f>D10+E10</f>
        <v>46648918000</v>
      </c>
      <c r="G10" s="12">
        <f>SUM(G11+G15+G17+G19+G23+G25+G27+G37+G41+G44+G47+G50)</f>
        <v>0</v>
      </c>
      <c r="H10" s="12">
        <f>F10+G10</f>
        <v>46648918000</v>
      </c>
      <c r="I10" s="12">
        <f>SUM(I11+I15+I17+I19+I23+I25+I27+I37+I41+I44+I47+I50)</f>
        <v>375430233</v>
      </c>
      <c r="J10" s="12">
        <f>H10+I10</f>
        <v>47024348233</v>
      </c>
      <c r="K10" s="12">
        <f>SUM(K11+K15+K17+K19+K23+K25+K27+K37+K41+K44+K47+K50)</f>
        <v>145044000</v>
      </c>
      <c r="L10" s="12">
        <f>J10+K10</f>
        <v>47169392233</v>
      </c>
      <c r="M10" s="12">
        <f>SUM(M11+M15+M17+M19+M23+M25+M27+M37+M41+M44+M47+M50)</f>
        <v>15504108</v>
      </c>
      <c r="N10" s="12">
        <f>L10+M10</f>
        <v>47184896341</v>
      </c>
      <c r="O10" s="12">
        <f>SUM(O11+O15+O17+O19+O23+O25+O27+O37+O41+O44+O47+O50)</f>
        <v>115592539</v>
      </c>
      <c r="P10" s="12">
        <f>N10+O10</f>
        <v>47300488880</v>
      </c>
      <c r="Q10" s="21">
        <f>SUM(Q11+Q15+Q17+Q19+Q23+Q25+Q27+Q37+Q41+Q44+Q47+Q50)</f>
        <v>4825000</v>
      </c>
      <c r="R10" s="12">
        <f>P10+Q10</f>
        <v>47305313880</v>
      </c>
      <c r="S10" s="21">
        <f>SUM(S11+S15+S17+S19+S23+S25+S27+S37+S41+S44+S47+S50)</f>
        <v>302984332</v>
      </c>
      <c r="T10" s="12">
        <f>R10+S10</f>
        <v>47608298212</v>
      </c>
      <c r="U10" s="21">
        <f>SUM(U11+U15+U17+U19+U23+U25+U27+U37+U41+U44+U47+U50)</f>
        <v>0</v>
      </c>
      <c r="V10" s="12">
        <f>T10+U10</f>
        <v>47608298212</v>
      </c>
      <c r="W10" s="21">
        <f>SUM(W11+W15+W17+W19+W23+W25+W27+W37+W41+W44+W47+W50)</f>
        <v>0</v>
      </c>
      <c r="X10" s="12">
        <f>V10+W10</f>
        <v>47608298212</v>
      </c>
    </row>
    <row r="11" spans="1:24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105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145044000</v>
      </c>
      <c r="L11" s="12">
        <f>J11+K11</f>
        <v>24221544000</v>
      </c>
      <c r="M11" s="12">
        <f>M12+M14</f>
        <v>15504108</v>
      </c>
      <c r="N11" s="12">
        <f>L11+M11</f>
        <v>24237048108</v>
      </c>
      <c r="O11" s="12">
        <f>O12+O14</f>
        <v>0</v>
      </c>
      <c r="P11" s="12">
        <f>N11+O11</f>
        <v>24237048108</v>
      </c>
      <c r="Q11" s="21">
        <f>Q12+Q14</f>
        <v>4825000</v>
      </c>
      <c r="R11" s="12">
        <f>P11+Q11</f>
        <v>24241873108</v>
      </c>
      <c r="S11" s="21">
        <f>S12+S14</f>
        <v>-116067764</v>
      </c>
      <c r="T11" s="12">
        <f>R11+S11</f>
        <v>24125805344</v>
      </c>
      <c r="U11" s="21">
        <f>U12+U14</f>
        <v>0</v>
      </c>
      <c r="V11" s="12">
        <f>T11+U11</f>
        <v>24125805344</v>
      </c>
      <c r="W11" s="21">
        <f>W12+W14</f>
        <v>0</v>
      </c>
      <c r="X11" s="12">
        <f>V11+W11</f>
        <v>24125805344</v>
      </c>
    </row>
    <row r="12" spans="1:24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1" si="1">F12+G12</f>
        <v>11114400000</v>
      </c>
      <c r="I12" s="14">
        <f>I13</f>
        <v>0</v>
      </c>
      <c r="J12" s="14">
        <f t="shared" ref="J12:J51" si="2">H12+I12</f>
        <v>11114400000</v>
      </c>
      <c r="K12" s="14">
        <f>K13</f>
        <v>145044000</v>
      </c>
      <c r="L12" s="14">
        <f t="shared" ref="L12:L51" si="3">J12+K12</f>
        <v>11259444000</v>
      </c>
      <c r="M12" s="14">
        <f>M13</f>
        <v>15504108</v>
      </c>
      <c r="N12" s="14">
        <f t="shared" ref="N12:N51" si="4">L12+M12</f>
        <v>11274948108</v>
      </c>
      <c r="O12" s="14">
        <f>O13</f>
        <v>0</v>
      </c>
      <c r="P12" s="14">
        <f t="shared" ref="P12:P51" si="5">N12+O12</f>
        <v>11274948108</v>
      </c>
      <c r="Q12" s="22">
        <f>Q13</f>
        <v>4825000</v>
      </c>
      <c r="R12" s="14">
        <f t="shared" ref="R12:R51" si="6">P12+Q12</f>
        <v>11279773108</v>
      </c>
      <c r="S12" s="22">
        <f>S13</f>
        <v>0</v>
      </c>
      <c r="T12" s="14">
        <f t="shared" ref="T12:T51" si="7">R12+S12</f>
        <v>11279773108</v>
      </c>
      <c r="U12" s="22">
        <f>U13</f>
        <v>0</v>
      </c>
      <c r="V12" s="14">
        <f t="shared" ref="V12:V51" si="8">T12+U12</f>
        <v>11279773108</v>
      </c>
      <c r="W12" s="22">
        <f>W13</f>
        <v>0</v>
      </c>
      <c r="X12" s="14">
        <f t="shared" ref="X12:X51" si="9">V12+W12</f>
        <v>11279773108</v>
      </c>
    </row>
    <row r="13" spans="1:24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>
        <v>145044000</v>
      </c>
      <c r="L13" s="24">
        <f t="shared" si="3"/>
        <v>11259444000</v>
      </c>
      <c r="M13" s="24">
        <v>15504108</v>
      </c>
      <c r="N13" s="24">
        <f t="shared" si="4"/>
        <v>11274948108</v>
      </c>
      <c r="O13" s="24"/>
      <c r="P13" s="24">
        <f t="shared" si="5"/>
        <v>11274948108</v>
      </c>
      <c r="Q13" s="69">
        <v>4825000</v>
      </c>
      <c r="R13" s="24">
        <f t="shared" si="6"/>
        <v>11279773108</v>
      </c>
      <c r="S13" s="69"/>
      <c r="T13" s="24">
        <f t="shared" si="7"/>
        <v>11279773108</v>
      </c>
      <c r="U13" s="69"/>
      <c r="V13" s="24">
        <f t="shared" si="8"/>
        <v>11279773108</v>
      </c>
      <c r="W13" s="69"/>
      <c r="X13" s="24">
        <f t="shared" si="9"/>
        <v>11279773108</v>
      </c>
    </row>
    <row r="14" spans="1:24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  <c r="M14" s="25"/>
      <c r="N14" s="25">
        <f t="shared" si="4"/>
        <v>12962100000</v>
      </c>
      <c r="O14" s="25"/>
      <c r="P14" s="25">
        <f t="shared" si="5"/>
        <v>12962100000</v>
      </c>
      <c r="Q14" s="26"/>
      <c r="R14" s="25">
        <f t="shared" si="6"/>
        <v>12962100000</v>
      </c>
      <c r="S14" s="26">
        <f>-103196668-12871096</f>
        <v>-116067764</v>
      </c>
      <c r="T14" s="25">
        <f t="shared" si="7"/>
        <v>12846032236</v>
      </c>
      <c r="U14" s="26"/>
      <c r="V14" s="25">
        <f t="shared" si="8"/>
        <v>12846032236</v>
      </c>
      <c r="W14" s="26"/>
      <c r="X14" s="25">
        <f t="shared" si="9"/>
        <v>12846032236</v>
      </c>
    </row>
    <row r="15" spans="1:24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  <c r="M15" s="12">
        <f>M16</f>
        <v>0</v>
      </c>
      <c r="N15" s="12">
        <f t="shared" si="4"/>
        <v>13592200000</v>
      </c>
      <c r="O15" s="12">
        <f>O16</f>
        <v>0</v>
      </c>
      <c r="P15" s="12">
        <f t="shared" si="5"/>
        <v>13592200000</v>
      </c>
      <c r="Q15" s="21">
        <f>Q16</f>
        <v>0</v>
      </c>
      <c r="R15" s="12">
        <f t="shared" si="6"/>
        <v>13592200000</v>
      </c>
      <c r="S15" s="21">
        <f>S16</f>
        <v>859600000</v>
      </c>
      <c r="T15" s="12">
        <f t="shared" si="7"/>
        <v>14451800000</v>
      </c>
      <c r="U15" s="21">
        <f>U16</f>
        <v>0</v>
      </c>
      <c r="V15" s="12">
        <f t="shared" si="8"/>
        <v>14451800000</v>
      </c>
      <c r="W15" s="21">
        <f>W16</f>
        <v>0</v>
      </c>
      <c r="X15" s="12">
        <f t="shared" si="9"/>
        <v>14451800000</v>
      </c>
    </row>
    <row r="16" spans="1:24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  <c r="M16" s="25"/>
      <c r="N16" s="25">
        <f t="shared" si="4"/>
        <v>13592200000</v>
      </c>
      <c r="O16" s="25"/>
      <c r="P16" s="25">
        <f t="shared" si="5"/>
        <v>13592200000</v>
      </c>
      <c r="Q16" s="26"/>
      <c r="R16" s="25">
        <f t="shared" si="6"/>
        <v>13592200000</v>
      </c>
      <c r="S16" s="26">
        <v>859600000</v>
      </c>
      <c r="T16" s="25">
        <f t="shared" si="7"/>
        <v>14451800000</v>
      </c>
      <c r="U16" s="26"/>
      <c r="V16" s="25">
        <f t="shared" si="8"/>
        <v>14451800000</v>
      </c>
      <c r="W16" s="26"/>
      <c r="X16" s="25">
        <f t="shared" si="9"/>
        <v>14451800000</v>
      </c>
    </row>
    <row r="17" spans="2:24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  <c r="M17" s="12">
        <f>M18</f>
        <v>0</v>
      </c>
      <c r="N17" s="12">
        <f t="shared" si="4"/>
        <v>1761596000</v>
      </c>
      <c r="O17" s="12">
        <f>O18</f>
        <v>0</v>
      </c>
      <c r="P17" s="12">
        <f t="shared" si="5"/>
        <v>1761596000</v>
      </c>
      <c r="Q17" s="21">
        <f>Q18</f>
        <v>0</v>
      </c>
      <c r="R17" s="12">
        <f t="shared" si="6"/>
        <v>1761596000</v>
      </c>
      <c r="S17" s="21">
        <f>S18</f>
        <v>0</v>
      </c>
      <c r="T17" s="12">
        <f t="shared" si="7"/>
        <v>1761596000</v>
      </c>
      <c r="U17" s="21">
        <f>U18</f>
        <v>0</v>
      </c>
      <c r="V17" s="12">
        <f t="shared" si="8"/>
        <v>1761596000</v>
      </c>
      <c r="W17" s="21">
        <f>W18</f>
        <v>0</v>
      </c>
      <c r="X17" s="12">
        <f t="shared" si="9"/>
        <v>1761596000</v>
      </c>
    </row>
    <row r="18" spans="2:24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  <c r="M18" s="25"/>
      <c r="N18" s="25">
        <f t="shared" si="4"/>
        <v>1761596000</v>
      </c>
      <c r="O18" s="25"/>
      <c r="P18" s="25">
        <f t="shared" si="5"/>
        <v>1761596000</v>
      </c>
      <c r="Q18" s="26"/>
      <c r="R18" s="25">
        <f t="shared" si="6"/>
        <v>1761596000</v>
      </c>
      <c r="S18" s="26"/>
      <c r="T18" s="25">
        <f t="shared" si="7"/>
        <v>1761596000</v>
      </c>
      <c r="U18" s="26"/>
      <c r="V18" s="25">
        <f t="shared" si="8"/>
        <v>1761596000</v>
      </c>
      <c r="W18" s="26"/>
      <c r="X18" s="25">
        <f t="shared" si="9"/>
        <v>1761596000</v>
      </c>
    </row>
    <row r="19" spans="2:24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  <c r="M19" s="12">
        <f>SUM(M20:M22)</f>
        <v>0</v>
      </c>
      <c r="N19" s="12">
        <f t="shared" si="4"/>
        <v>6624748000</v>
      </c>
      <c r="O19" s="12">
        <f>SUM(O20:O22)</f>
        <v>0</v>
      </c>
      <c r="P19" s="12">
        <f t="shared" si="5"/>
        <v>6624748000</v>
      </c>
      <c r="Q19" s="21">
        <f>SUM(Q20:Q22)</f>
        <v>0</v>
      </c>
      <c r="R19" s="12">
        <f t="shared" si="6"/>
        <v>6624748000</v>
      </c>
      <c r="S19" s="21">
        <f>SUM(S20:S22)</f>
        <v>-453419000</v>
      </c>
      <c r="T19" s="12">
        <f t="shared" si="7"/>
        <v>6171329000</v>
      </c>
      <c r="U19" s="21">
        <f>SUM(U20:U22)</f>
        <v>0</v>
      </c>
      <c r="V19" s="12">
        <f t="shared" si="8"/>
        <v>6171329000</v>
      </c>
      <c r="W19" s="21">
        <f>SUM(W20:W22)</f>
        <v>0</v>
      </c>
      <c r="X19" s="12">
        <f t="shared" si="9"/>
        <v>6171329000</v>
      </c>
    </row>
    <row r="20" spans="2:24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  <c r="M20" s="25"/>
      <c r="N20" s="25">
        <f t="shared" si="4"/>
        <v>5742000000</v>
      </c>
      <c r="O20" s="25"/>
      <c r="P20" s="25">
        <f t="shared" si="5"/>
        <v>5742000000</v>
      </c>
      <c r="Q20" s="26"/>
      <c r="R20" s="25">
        <f t="shared" si="6"/>
        <v>5742000000</v>
      </c>
      <c r="S20" s="26">
        <v>-453419000</v>
      </c>
      <c r="T20" s="25">
        <f t="shared" si="7"/>
        <v>5288581000</v>
      </c>
      <c r="U20" s="26"/>
      <c r="V20" s="25">
        <f t="shared" si="8"/>
        <v>5288581000</v>
      </c>
      <c r="W20" s="26"/>
      <c r="X20" s="25">
        <f t="shared" si="9"/>
        <v>5288581000</v>
      </c>
    </row>
    <row r="21" spans="2:24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  <c r="M21" s="25"/>
      <c r="N21" s="25">
        <f t="shared" si="4"/>
        <v>880900000</v>
      </c>
      <c r="O21" s="25"/>
      <c r="P21" s="25">
        <f t="shared" si="5"/>
        <v>880900000</v>
      </c>
      <c r="Q21" s="26"/>
      <c r="R21" s="25">
        <f t="shared" si="6"/>
        <v>880900000</v>
      </c>
      <c r="S21" s="26"/>
      <c r="T21" s="25">
        <f t="shared" si="7"/>
        <v>880900000</v>
      </c>
      <c r="U21" s="26"/>
      <c r="V21" s="25">
        <f t="shared" si="8"/>
        <v>880900000</v>
      </c>
      <c r="W21" s="26"/>
      <c r="X21" s="25">
        <f t="shared" si="9"/>
        <v>880900000</v>
      </c>
    </row>
    <row r="22" spans="2:24" x14ac:dyDescent="0.25">
      <c r="B22" s="13" t="s">
        <v>73</v>
      </c>
      <c r="C22" s="13" t="s">
        <v>74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  <c r="M22" s="25"/>
      <c r="N22" s="25">
        <f t="shared" si="4"/>
        <v>1848000</v>
      </c>
      <c r="O22" s="25"/>
      <c r="P22" s="25">
        <f t="shared" si="5"/>
        <v>1848000</v>
      </c>
      <c r="Q22" s="26"/>
      <c r="R22" s="25">
        <f t="shared" si="6"/>
        <v>1848000</v>
      </c>
      <c r="S22" s="26"/>
      <c r="T22" s="25">
        <f t="shared" si="7"/>
        <v>1848000</v>
      </c>
      <c r="U22" s="26"/>
      <c r="V22" s="25">
        <f t="shared" si="8"/>
        <v>1848000</v>
      </c>
      <c r="W22" s="26"/>
      <c r="X22" s="25">
        <f t="shared" si="9"/>
        <v>1848000</v>
      </c>
    </row>
    <row r="23" spans="2:24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  <c r="M23" s="12">
        <f>M24</f>
        <v>0</v>
      </c>
      <c r="N23" s="12">
        <f t="shared" si="4"/>
        <v>4000000</v>
      </c>
      <c r="O23" s="12">
        <f>O24</f>
        <v>0</v>
      </c>
      <c r="P23" s="12">
        <f t="shared" si="5"/>
        <v>4000000</v>
      </c>
      <c r="Q23" s="21">
        <f>Q24</f>
        <v>0</v>
      </c>
      <c r="R23" s="12">
        <f t="shared" si="6"/>
        <v>4000000</v>
      </c>
      <c r="S23" s="21">
        <f>S24</f>
        <v>0</v>
      </c>
      <c r="T23" s="12">
        <f t="shared" si="7"/>
        <v>4000000</v>
      </c>
      <c r="U23" s="21">
        <f>U24</f>
        <v>0</v>
      </c>
      <c r="V23" s="12">
        <f t="shared" si="8"/>
        <v>4000000</v>
      </c>
      <c r="W23" s="21">
        <f>W24</f>
        <v>0</v>
      </c>
      <c r="X23" s="12">
        <f t="shared" si="9"/>
        <v>4000000</v>
      </c>
    </row>
    <row r="24" spans="2:24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  <c r="M24" s="25"/>
      <c r="N24" s="25">
        <f t="shared" si="4"/>
        <v>4000000</v>
      </c>
      <c r="O24" s="25"/>
      <c r="P24" s="25">
        <f t="shared" si="5"/>
        <v>4000000</v>
      </c>
      <c r="Q24" s="26"/>
      <c r="R24" s="25">
        <f t="shared" si="6"/>
        <v>4000000</v>
      </c>
      <c r="S24" s="26"/>
      <c r="T24" s="25">
        <f t="shared" si="7"/>
        <v>4000000</v>
      </c>
      <c r="U24" s="26"/>
      <c r="V24" s="25">
        <f t="shared" si="8"/>
        <v>4000000</v>
      </c>
      <c r="W24" s="26"/>
      <c r="X24" s="25">
        <f t="shared" si="9"/>
        <v>4000000</v>
      </c>
    </row>
    <row r="25" spans="2:24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  <c r="M25" s="12">
        <f>M26</f>
        <v>0</v>
      </c>
      <c r="N25" s="12">
        <f t="shared" si="4"/>
        <v>40606000</v>
      </c>
      <c r="O25" s="12">
        <f>O26</f>
        <v>0</v>
      </c>
      <c r="P25" s="12">
        <f t="shared" si="5"/>
        <v>40606000</v>
      </c>
      <c r="Q25" s="21">
        <f>Q26</f>
        <v>0</v>
      </c>
      <c r="R25" s="12">
        <f t="shared" si="6"/>
        <v>40606000</v>
      </c>
      <c r="S25" s="21">
        <f>S26</f>
        <v>0</v>
      </c>
      <c r="T25" s="12">
        <f t="shared" si="7"/>
        <v>40606000</v>
      </c>
      <c r="U25" s="21">
        <f>U26</f>
        <v>0</v>
      </c>
      <c r="V25" s="12">
        <f t="shared" si="8"/>
        <v>40606000</v>
      </c>
      <c r="W25" s="21">
        <f>W26</f>
        <v>0</v>
      </c>
      <c r="X25" s="12">
        <f t="shared" si="9"/>
        <v>40606000</v>
      </c>
    </row>
    <row r="26" spans="2:24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  <c r="M26" s="25"/>
      <c r="N26" s="25">
        <f t="shared" si="4"/>
        <v>40606000</v>
      </c>
      <c r="O26" s="25"/>
      <c r="P26" s="25">
        <f t="shared" si="5"/>
        <v>40606000</v>
      </c>
      <c r="Q26" s="26"/>
      <c r="R26" s="25">
        <f t="shared" si="6"/>
        <v>40606000</v>
      </c>
      <c r="S26" s="26"/>
      <c r="T26" s="25">
        <f t="shared" si="7"/>
        <v>40606000</v>
      </c>
      <c r="U26" s="26"/>
      <c r="V26" s="25">
        <f t="shared" si="8"/>
        <v>40606000</v>
      </c>
      <c r="W26" s="26"/>
      <c r="X26" s="25">
        <f t="shared" si="9"/>
        <v>40606000</v>
      </c>
    </row>
    <row r="27" spans="2:24" ht="50.25" customHeight="1" x14ac:dyDescent="0.25">
      <c r="B27" s="11" t="s">
        <v>24</v>
      </c>
      <c r="C27" s="11" t="s">
        <v>25</v>
      </c>
      <c r="D27" s="12">
        <f>SUM(D28,D30,D31,D35)</f>
        <v>64906000</v>
      </c>
      <c r="E27" s="12">
        <f>SUM(E28,E30,E31,E35)</f>
        <v>0</v>
      </c>
      <c r="F27" s="12">
        <f t="shared" si="0"/>
        <v>64906000</v>
      </c>
      <c r="G27" s="12">
        <f>SUM(G28,G30,G31,G35)</f>
        <v>0</v>
      </c>
      <c r="H27" s="12">
        <f t="shared" si="1"/>
        <v>64906000</v>
      </c>
      <c r="I27" s="12">
        <f>SUM(I28,I30,I31,I35)</f>
        <v>0</v>
      </c>
      <c r="J27" s="12">
        <f t="shared" si="2"/>
        <v>64906000</v>
      </c>
      <c r="K27" s="12">
        <f>SUM(K28,K30,K31,K35)</f>
        <v>0</v>
      </c>
      <c r="L27" s="12">
        <f t="shared" si="3"/>
        <v>64906000</v>
      </c>
      <c r="M27" s="12">
        <f>SUM(M28,M30,M31,M35)</f>
        <v>0</v>
      </c>
      <c r="N27" s="12">
        <f t="shared" si="4"/>
        <v>64906000</v>
      </c>
      <c r="O27" s="12">
        <f>SUM(O28,O30,O31,O35)</f>
        <v>0</v>
      </c>
      <c r="P27" s="12">
        <f t="shared" si="5"/>
        <v>64906000</v>
      </c>
      <c r="Q27" s="21">
        <f>SUM(Q28,Q30,Q31,Q35)</f>
        <v>0</v>
      </c>
      <c r="R27" s="12">
        <f t="shared" si="6"/>
        <v>64906000</v>
      </c>
      <c r="S27" s="21">
        <f>SUM(S28,S29,S30,S31,S35)</f>
        <v>12871096</v>
      </c>
      <c r="T27" s="12">
        <f t="shared" si="7"/>
        <v>77777096</v>
      </c>
      <c r="U27" s="21">
        <f>SUM(U28,U29,U30,U31,U35)</f>
        <v>0</v>
      </c>
      <c r="V27" s="12">
        <f t="shared" si="8"/>
        <v>77777096</v>
      </c>
      <c r="W27" s="21">
        <f>SUM(W28,W29,W30,W31,W35)</f>
        <v>0</v>
      </c>
      <c r="X27" s="12">
        <f t="shared" si="9"/>
        <v>77777096</v>
      </c>
    </row>
    <row r="28" spans="2:24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  <c r="M28" s="25"/>
      <c r="N28" s="25">
        <f t="shared" si="4"/>
        <v>1320000</v>
      </c>
      <c r="O28" s="25"/>
      <c r="P28" s="25">
        <f t="shared" si="5"/>
        <v>1320000</v>
      </c>
      <c r="Q28" s="26"/>
      <c r="R28" s="25">
        <f t="shared" si="6"/>
        <v>1320000</v>
      </c>
      <c r="S28" s="26"/>
      <c r="T28" s="25">
        <f t="shared" si="7"/>
        <v>1320000</v>
      </c>
      <c r="U28" s="26"/>
      <c r="V28" s="25">
        <f t="shared" si="8"/>
        <v>1320000</v>
      </c>
      <c r="W28" s="26"/>
      <c r="X28" s="25">
        <f t="shared" si="9"/>
        <v>1320000</v>
      </c>
    </row>
    <row r="29" spans="2:24" ht="51" customHeight="1" x14ac:dyDescent="0.25">
      <c r="B29" s="75" t="s">
        <v>301</v>
      </c>
      <c r="C29" s="13" t="s">
        <v>302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>
        <v>12871096</v>
      </c>
      <c r="T29" s="25">
        <f t="shared" si="7"/>
        <v>12871096</v>
      </c>
      <c r="U29" s="26"/>
      <c r="V29" s="25">
        <f t="shared" si="8"/>
        <v>12871096</v>
      </c>
      <c r="W29" s="26"/>
      <c r="X29" s="25">
        <f t="shared" si="9"/>
        <v>12871096</v>
      </c>
    </row>
    <row r="30" spans="2:24" ht="51" customHeight="1" x14ac:dyDescent="0.25">
      <c r="B30" s="13" t="s">
        <v>55</v>
      </c>
      <c r="C30" s="13" t="s">
        <v>27</v>
      </c>
      <c r="D30" s="25">
        <v>30000000</v>
      </c>
      <c r="E30" s="25"/>
      <c r="F30" s="25">
        <f t="shared" si="0"/>
        <v>30000000</v>
      </c>
      <c r="G30" s="25"/>
      <c r="H30" s="25">
        <f t="shared" si="1"/>
        <v>30000000</v>
      </c>
      <c r="I30" s="25"/>
      <c r="J30" s="25">
        <f t="shared" si="2"/>
        <v>30000000</v>
      </c>
      <c r="K30" s="25"/>
      <c r="L30" s="25">
        <f t="shared" si="3"/>
        <v>30000000</v>
      </c>
      <c r="M30" s="25"/>
      <c r="N30" s="25">
        <f t="shared" si="4"/>
        <v>30000000</v>
      </c>
      <c r="O30" s="25"/>
      <c r="P30" s="25">
        <f t="shared" si="5"/>
        <v>30000000</v>
      </c>
      <c r="Q30" s="26"/>
      <c r="R30" s="25">
        <f t="shared" si="6"/>
        <v>30000000</v>
      </c>
      <c r="S30" s="26"/>
      <c r="T30" s="25">
        <f t="shared" si="7"/>
        <v>30000000</v>
      </c>
      <c r="U30" s="26"/>
      <c r="V30" s="25">
        <f t="shared" si="8"/>
        <v>30000000</v>
      </c>
      <c r="W30" s="26"/>
      <c r="X30" s="25">
        <f t="shared" si="9"/>
        <v>30000000</v>
      </c>
    </row>
    <row r="31" spans="2:24" ht="114" customHeight="1" x14ac:dyDescent="0.25">
      <c r="B31" s="13" t="s">
        <v>28</v>
      </c>
      <c r="C31" s="13" t="s">
        <v>68</v>
      </c>
      <c r="D31" s="14">
        <f>SUM(D32:D34)</f>
        <v>26380000</v>
      </c>
      <c r="E31" s="14">
        <f>SUM(E32:E34)</f>
        <v>0</v>
      </c>
      <c r="F31" s="14">
        <f t="shared" si="0"/>
        <v>26380000</v>
      </c>
      <c r="G31" s="14">
        <f>SUM(G32:G34)</f>
        <v>0</v>
      </c>
      <c r="H31" s="14">
        <f t="shared" si="1"/>
        <v>26380000</v>
      </c>
      <c r="I31" s="14">
        <f>SUM(I32:I34)</f>
        <v>0</v>
      </c>
      <c r="J31" s="14">
        <f t="shared" si="2"/>
        <v>26380000</v>
      </c>
      <c r="K31" s="14">
        <f>SUM(K32:K34)</f>
        <v>0</v>
      </c>
      <c r="L31" s="14">
        <f t="shared" si="3"/>
        <v>26380000</v>
      </c>
      <c r="M31" s="14">
        <f>SUM(M32:M34)</f>
        <v>0</v>
      </c>
      <c r="N31" s="14">
        <f t="shared" si="4"/>
        <v>26380000</v>
      </c>
      <c r="O31" s="14">
        <f>SUM(O32:O34)</f>
        <v>0</v>
      </c>
      <c r="P31" s="14">
        <f t="shared" si="5"/>
        <v>26380000</v>
      </c>
      <c r="Q31" s="22">
        <f>SUM(Q32:Q34)</f>
        <v>0</v>
      </c>
      <c r="R31" s="14">
        <f t="shared" si="6"/>
        <v>26380000</v>
      </c>
      <c r="S31" s="22">
        <f>SUM(S32:S34)</f>
        <v>0</v>
      </c>
      <c r="T31" s="14">
        <f t="shared" si="7"/>
        <v>26380000</v>
      </c>
      <c r="U31" s="22">
        <f>SUM(U32:U34)</f>
        <v>0</v>
      </c>
      <c r="V31" s="14">
        <f t="shared" si="8"/>
        <v>26380000</v>
      </c>
      <c r="W31" s="22">
        <f>SUM(W32:W34)</f>
        <v>0</v>
      </c>
      <c r="X31" s="14">
        <f t="shared" si="9"/>
        <v>26380000</v>
      </c>
    </row>
    <row r="32" spans="2:24" ht="111" customHeight="1" x14ac:dyDescent="0.25">
      <c r="B32" s="15" t="s">
        <v>54</v>
      </c>
      <c r="C32" s="15" t="s">
        <v>69</v>
      </c>
      <c r="D32" s="24">
        <v>13560000</v>
      </c>
      <c r="E32" s="24"/>
      <c r="F32" s="24">
        <f t="shared" si="0"/>
        <v>13560000</v>
      </c>
      <c r="G32" s="24"/>
      <c r="H32" s="24">
        <f t="shared" si="1"/>
        <v>13560000</v>
      </c>
      <c r="I32" s="24"/>
      <c r="J32" s="24">
        <f t="shared" si="2"/>
        <v>13560000</v>
      </c>
      <c r="K32" s="24"/>
      <c r="L32" s="24">
        <f t="shared" si="3"/>
        <v>13560000</v>
      </c>
      <c r="M32" s="24"/>
      <c r="N32" s="24">
        <f t="shared" si="4"/>
        <v>13560000</v>
      </c>
      <c r="O32" s="24"/>
      <c r="P32" s="24">
        <f t="shared" si="5"/>
        <v>13560000</v>
      </c>
      <c r="Q32" s="69"/>
      <c r="R32" s="24">
        <f t="shared" si="6"/>
        <v>13560000</v>
      </c>
      <c r="S32" s="69"/>
      <c r="T32" s="24">
        <f t="shared" si="7"/>
        <v>13560000</v>
      </c>
      <c r="U32" s="69"/>
      <c r="V32" s="24">
        <f t="shared" si="8"/>
        <v>13560000</v>
      </c>
      <c r="W32" s="69"/>
      <c r="X32" s="24">
        <f t="shared" si="9"/>
        <v>13560000</v>
      </c>
    </row>
    <row r="33" spans="2:26" ht="150.75" customHeight="1" x14ac:dyDescent="0.25">
      <c r="B33" s="15" t="s">
        <v>76</v>
      </c>
      <c r="C33" s="15" t="s">
        <v>75</v>
      </c>
      <c r="D33" s="24">
        <v>1120000</v>
      </c>
      <c r="E33" s="24"/>
      <c r="F33" s="24">
        <f t="shared" si="0"/>
        <v>1120000</v>
      </c>
      <c r="G33" s="24"/>
      <c r="H33" s="24">
        <f t="shared" si="1"/>
        <v>1120000</v>
      </c>
      <c r="I33" s="24"/>
      <c r="J33" s="24">
        <f t="shared" si="2"/>
        <v>1120000</v>
      </c>
      <c r="K33" s="24"/>
      <c r="L33" s="24">
        <f t="shared" si="3"/>
        <v>1120000</v>
      </c>
      <c r="M33" s="24"/>
      <c r="N33" s="24">
        <f t="shared" si="4"/>
        <v>1120000</v>
      </c>
      <c r="O33" s="24"/>
      <c r="P33" s="24">
        <f t="shared" si="5"/>
        <v>1120000</v>
      </c>
      <c r="Q33" s="69"/>
      <c r="R33" s="24">
        <f t="shared" si="6"/>
        <v>1120000</v>
      </c>
      <c r="S33" s="69"/>
      <c r="T33" s="24">
        <f t="shared" si="7"/>
        <v>1120000</v>
      </c>
      <c r="U33" s="69"/>
      <c r="V33" s="24">
        <f t="shared" si="8"/>
        <v>1120000</v>
      </c>
      <c r="W33" s="69"/>
      <c r="X33" s="24">
        <f t="shared" si="9"/>
        <v>1120000</v>
      </c>
    </row>
    <row r="34" spans="2:26" ht="111.75" customHeight="1" x14ac:dyDescent="0.25">
      <c r="B34" s="15" t="s">
        <v>53</v>
      </c>
      <c r="C34" s="15" t="s">
        <v>70</v>
      </c>
      <c r="D34" s="24">
        <v>11700000</v>
      </c>
      <c r="E34" s="24"/>
      <c r="F34" s="24">
        <f t="shared" si="0"/>
        <v>11700000</v>
      </c>
      <c r="G34" s="24"/>
      <c r="H34" s="24">
        <f t="shared" si="1"/>
        <v>11700000</v>
      </c>
      <c r="I34" s="24"/>
      <c r="J34" s="24">
        <f t="shared" si="2"/>
        <v>11700000</v>
      </c>
      <c r="K34" s="24"/>
      <c r="L34" s="24">
        <f t="shared" si="3"/>
        <v>11700000</v>
      </c>
      <c r="M34" s="24"/>
      <c r="N34" s="24">
        <f t="shared" si="4"/>
        <v>11700000</v>
      </c>
      <c r="O34" s="24"/>
      <c r="P34" s="24">
        <f t="shared" si="5"/>
        <v>11700000</v>
      </c>
      <c r="Q34" s="69"/>
      <c r="R34" s="24">
        <f t="shared" si="6"/>
        <v>11700000</v>
      </c>
      <c r="S34" s="69"/>
      <c r="T34" s="24">
        <f t="shared" si="7"/>
        <v>11700000</v>
      </c>
      <c r="U34" s="69"/>
      <c r="V34" s="24">
        <f t="shared" si="8"/>
        <v>11700000</v>
      </c>
      <c r="W34" s="69"/>
      <c r="X34" s="24">
        <f t="shared" si="9"/>
        <v>11700000</v>
      </c>
    </row>
    <row r="35" spans="2:26" ht="31.5" x14ac:dyDescent="0.25">
      <c r="B35" s="13" t="s">
        <v>29</v>
      </c>
      <c r="C35" s="13" t="s">
        <v>30</v>
      </c>
      <c r="D35" s="14">
        <f>D36</f>
        <v>7206000</v>
      </c>
      <c r="E35" s="14">
        <f>E36</f>
        <v>0</v>
      </c>
      <c r="F35" s="14">
        <f t="shared" si="0"/>
        <v>7206000</v>
      </c>
      <c r="G35" s="14">
        <f>G36</f>
        <v>0</v>
      </c>
      <c r="H35" s="14">
        <f t="shared" si="1"/>
        <v>7206000</v>
      </c>
      <c r="I35" s="14">
        <f>I36</f>
        <v>0</v>
      </c>
      <c r="J35" s="14">
        <f t="shared" si="2"/>
        <v>7206000</v>
      </c>
      <c r="K35" s="14">
        <f>K36</f>
        <v>0</v>
      </c>
      <c r="L35" s="14">
        <f t="shared" si="3"/>
        <v>7206000</v>
      </c>
      <c r="M35" s="14">
        <f>M36</f>
        <v>0</v>
      </c>
      <c r="N35" s="14">
        <f t="shared" si="4"/>
        <v>7206000</v>
      </c>
      <c r="O35" s="14">
        <f>O36</f>
        <v>0</v>
      </c>
      <c r="P35" s="14">
        <f t="shared" si="5"/>
        <v>7206000</v>
      </c>
      <c r="Q35" s="22">
        <f>Q36</f>
        <v>0</v>
      </c>
      <c r="R35" s="14">
        <f t="shared" si="6"/>
        <v>7206000</v>
      </c>
      <c r="S35" s="22">
        <f>S36</f>
        <v>0</v>
      </c>
      <c r="T35" s="14">
        <f t="shared" si="7"/>
        <v>7206000</v>
      </c>
      <c r="U35" s="22">
        <f>U36</f>
        <v>0</v>
      </c>
      <c r="V35" s="14">
        <f t="shared" si="8"/>
        <v>7206000</v>
      </c>
      <c r="W35" s="22">
        <f>W36</f>
        <v>0</v>
      </c>
      <c r="X35" s="14">
        <f t="shared" si="9"/>
        <v>7206000</v>
      </c>
    </row>
    <row r="36" spans="2:26" ht="85.5" customHeight="1" x14ac:dyDescent="0.25">
      <c r="B36" s="15" t="s">
        <v>52</v>
      </c>
      <c r="C36" s="15" t="s">
        <v>31</v>
      </c>
      <c r="D36" s="24">
        <v>7206000</v>
      </c>
      <c r="E36" s="24"/>
      <c r="F36" s="24">
        <f t="shared" si="0"/>
        <v>7206000</v>
      </c>
      <c r="G36" s="24"/>
      <c r="H36" s="24">
        <f t="shared" si="1"/>
        <v>7206000</v>
      </c>
      <c r="I36" s="24"/>
      <c r="J36" s="24">
        <f t="shared" si="2"/>
        <v>7206000</v>
      </c>
      <c r="K36" s="24"/>
      <c r="L36" s="24">
        <f t="shared" si="3"/>
        <v>7206000</v>
      </c>
      <c r="M36" s="24"/>
      <c r="N36" s="24">
        <f t="shared" si="4"/>
        <v>7206000</v>
      </c>
      <c r="O36" s="24"/>
      <c r="P36" s="24">
        <f t="shared" si="5"/>
        <v>7206000</v>
      </c>
      <c r="Q36" s="69"/>
      <c r="R36" s="24">
        <f t="shared" si="6"/>
        <v>7206000</v>
      </c>
      <c r="S36" s="69"/>
      <c r="T36" s="24">
        <f t="shared" si="7"/>
        <v>7206000</v>
      </c>
      <c r="U36" s="69"/>
      <c r="V36" s="24">
        <f t="shared" si="8"/>
        <v>7206000</v>
      </c>
      <c r="W36" s="69"/>
      <c r="X36" s="24">
        <f t="shared" si="9"/>
        <v>7206000</v>
      </c>
    </row>
    <row r="37" spans="2:26" ht="23.25" customHeight="1" x14ac:dyDescent="0.25">
      <c r="B37" s="11" t="s">
        <v>32</v>
      </c>
      <c r="C37" s="11" t="s">
        <v>33</v>
      </c>
      <c r="D37" s="12">
        <f>SUM(D38:D40)</f>
        <v>82810000</v>
      </c>
      <c r="E37" s="12">
        <f>SUM(E38:E40)</f>
        <v>0</v>
      </c>
      <c r="F37" s="12">
        <f t="shared" si="0"/>
        <v>82810000</v>
      </c>
      <c r="G37" s="12">
        <f>SUM(G38:G40)</f>
        <v>0</v>
      </c>
      <c r="H37" s="12">
        <f t="shared" si="1"/>
        <v>82810000</v>
      </c>
      <c r="I37" s="12">
        <f>SUM(I38:I40)</f>
        <v>0</v>
      </c>
      <c r="J37" s="12">
        <f t="shared" si="2"/>
        <v>82810000</v>
      </c>
      <c r="K37" s="12">
        <f>SUM(K38:K40)</f>
        <v>0</v>
      </c>
      <c r="L37" s="12">
        <f t="shared" si="3"/>
        <v>82810000</v>
      </c>
      <c r="M37" s="12">
        <f>SUM(M38:M40)</f>
        <v>0</v>
      </c>
      <c r="N37" s="12">
        <f t="shared" si="4"/>
        <v>82810000</v>
      </c>
      <c r="O37" s="12">
        <f>SUM(O38:O40)</f>
        <v>0</v>
      </c>
      <c r="P37" s="12">
        <f t="shared" si="5"/>
        <v>82810000</v>
      </c>
      <c r="Q37" s="21">
        <f>SUM(Q38:Q40)</f>
        <v>0</v>
      </c>
      <c r="R37" s="12">
        <f t="shared" si="6"/>
        <v>82810000</v>
      </c>
      <c r="S37" s="21">
        <f>SUM(S38:S40)</f>
        <v>0</v>
      </c>
      <c r="T37" s="12">
        <f t="shared" si="7"/>
        <v>82810000</v>
      </c>
      <c r="U37" s="21">
        <f>SUM(U38:U40)</f>
        <v>0</v>
      </c>
      <c r="V37" s="12">
        <f t="shared" si="8"/>
        <v>82810000</v>
      </c>
      <c r="W37" s="21">
        <f>SUM(W38:W40)</f>
        <v>0</v>
      </c>
      <c r="X37" s="12">
        <f t="shared" si="9"/>
        <v>82810000</v>
      </c>
    </row>
    <row r="38" spans="2:26" ht="31.5" x14ac:dyDescent="0.25">
      <c r="B38" s="13" t="s">
        <v>51</v>
      </c>
      <c r="C38" s="13" t="s">
        <v>34</v>
      </c>
      <c r="D38" s="25">
        <v>67310000</v>
      </c>
      <c r="E38" s="25"/>
      <c r="F38" s="25">
        <f t="shared" si="0"/>
        <v>67310000</v>
      </c>
      <c r="G38" s="25"/>
      <c r="H38" s="25">
        <f t="shared" si="1"/>
        <v>67310000</v>
      </c>
      <c r="I38" s="25"/>
      <c r="J38" s="25">
        <f t="shared" si="2"/>
        <v>67310000</v>
      </c>
      <c r="K38" s="25"/>
      <c r="L38" s="25">
        <f t="shared" si="3"/>
        <v>67310000</v>
      </c>
      <c r="M38" s="25"/>
      <c r="N38" s="25">
        <f t="shared" si="4"/>
        <v>67310000</v>
      </c>
      <c r="O38" s="25"/>
      <c r="P38" s="25">
        <f t="shared" si="5"/>
        <v>67310000</v>
      </c>
      <c r="Q38" s="26"/>
      <c r="R38" s="25">
        <f t="shared" si="6"/>
        <v>67310000</v>
      </c>
      <c r="S38" s="26"/>
      <c r="T38" s="25">
        <f t="shared" si="7"/>
        <v>67310000</v>
      </c>
      <c r="U38" s="26"/>
      <c r="V38" s="25">
        <f t="shared" si="8"/>
        <v>67310000</v>
      </c>
      <c r="W38" s="26"/>
      <c r="X38" s="25">
        <f t="shared" si="9"/>
        <v>67310000</v>
      </c>
    </row>
    <row r="39" spans="2:26" x14ac:dyDescent="0.25">
      <c r="B39" s="13" t="s">
        <v>72</v>
      </c>
      <c r="C39" s="13" t="s">
        <v>35</v>
      </c>
      <c r="D39" s="25">
        <v>400000</v>
      </c>
      <c r="E39" s="25"/>
      <c r="F39" s="25">
        <f t="shared" si="0"/>
        <v>400000</v>
      </c>
      <c r="G39" s="25"/>
      <c r="H39" s="25">
        <f t="shared" si="1"/>
        <v>400000</v>
      </c>
      <c r="I39" s="25"/>
      <c r="J39" s="25">
        <f t="shared" si="2"/>
        <v>400000</v>
      </c>
      <c r="K39" s="25"/>
      <c r="L39" s="25">
        <f t="shared" si="3"/>
        <v>400000</v>
      </c>
      <c r="M39" s="25"/>
      <c r="N39" s="25">
        <f t="shared" si="4"/>
        <v>400000</v>
      </c>
      <c r="O39" s="25"/>
      <c r="P39" s="25">
        <f t="shared" si="5"/>
        <v>400000</v>
      </c>
      <c r="Q39" s="26"/>
      <c r="R39" s="25">
        <f t="shared" si="6"/>
        <v>400000</v>
      </c>
      <c r="S39" s="26"/>
      <c r="T39" s="25">
        <f t="shared" si="7"/>
        <v>400000</v>
      </c>
      <c r="U39" s="26"/>
      <c r="V39" s="25">
        <f t="shared" si="8"/>
        <v>400000</v>
      </c>
      <c r="W39" s="26"/>
      <c r="X39" s="25">
        <f t="shared" si="9"/>
        <v>400000</v>
      </c>
    </row>
    <row r="40" spans="2:26" x14ac:dyDescent="0.25">
      <c r="B40" s="13" t="s">
        <v>50</v>
      </c>
      <c r="C40" s="13" t="s">
        <v>36</v>
      </c>
      <c r="D40" s="25">
        <v>15100000</v>
      </c>
      <c r="E40" s="25"/>
      <c r="F40" s="25">
        <f t="shared" si="0"/>
        <v>15100000</v>
      </c>
      <c r="G40" s="25"/>
      <c r="H40" s="25">
        <f t="shared" si="1"/>
        <v>15100000</v>
      </c>
      <c r="I40" s="25"/>
      <c r="J40" s="25">
        <f t="shared" si="2"/>
        <v>15100000</v>
      </c>
      <c r="K40" s="25"/>
      <c r="L40" s="25">
        <f t="shared" si="3"/>
        <v>15100000</v>
      </c>
      <c r="M40" s="25"/>
      <c r="N40" s="25">
        <f t="shared" si="4"/>
        <v>15100000</v>
      </c>
      <c r="O40" s="25"/>
      <c r="P40" s="25">
        <f t="shared" si="5"/>
        <v>15100000</v>
      </c>
      <c r="Q40" s="26"/>
      <c r="R40" s="25">
        <f t="shared" si="6"/>
        <v>15100000</v>
      </c>
      <c r="S40" s="26"/>
      <c r="T40" s="25">
        <f t="shared" si="7"/>
        <v>15100000</v>
      </c>
      <c r="U40" s="26"/>
      <c r="V40" s="25">
        <f t="shared" si="8"/>
        <v>15100000</v>
      </c>
      <c r="W40" s="26"/>
      <c r="X40" s="25">
        <f t="shared" si="9"/>
        <v>15100000</v>
      </c>
    </row>
    <row r="41" spans="2:26" ht="35.25" customHeight="1" x14ac:dyDescent="0.25">
      <c r="B41" s="11" t="s">
        <v>37</v>
      </c>
      <c r="C41" s="11" t="s">
        <v>71</v>
      </c>
      <c r="D41" s="12">
        <f>SUM(D42:D43)</f>
        <v>43300000</v>
      </c>
      <c r="E41" s="12">
        <f>SUM(E42:E43)</f>
        <v>0</v>
      </c>
      <c r="F41" s="12">
        <f t="shared" si="0"/>
        <v>43300000</v>
      </c>
      <c r="G41" s="12">
        <f>SUM(G42:G43)</f>
        <v>0</v>
      </c>
      <c r="H41" s="12">
        <f t="shared" si="1"/>
        <v>43300000</v>
      </c>
      <c r="I41" s="12">
        <f>SUM(I42:I43)</f>
        <v>0</v>
      </c>
      <c r="J41" s="12">
        <f t="shared" si="2"/>
        <v>43300000</v>
      </c>
      <c r="K41" s="12">
        <f>SUM(K42:K43)</f>
        <v>0</v>
      </c>
      <c r="L41" s="12">
        <f t="shared" si="3"/>
        <v>43300000</v>
      </c>
      <c r="M41" s="12">
        <f>SUM(M42:M43)</f>
        <v>0</v>
      </c>
      <c r="N41" s="12">
        <f t="shared" si="4"/>
        <v>43300000</v>
      </c>
      <c r="O41" s="12">
        <f>SUM(O42:O43)</f>
        <v>7300000</v>
      </c>
      <c r="P41" s="12">
        <f t="shared" si="5"/>
        <v>50600000</v>
      </c>
      <c r="Q41" s="21">
        <f>SUM(Q42:Q43)</f>
        <v>0</v>
      </c>
      <c r="R41" s="12">
        <f t="shared" si="6"/>
        <v>50600000</v>
      </c>
      <c r="S41" s="21">
        <f>SUM(S42:S43)</f>
        <v>0</v>
      </c>
      <c r="T41" s="12">
        <f t="shared" si="7"/>
        <v>50600000</v>
      </c>
      <c r="U41" s="21">
        <f>SUM(U42:U43)</f>
        <v>0</v>
      </c>
      <c r="V41" s="12">
        <f t="shared" si="8"/>
        <v>50600000</v>
      </c>
      <c r="W41" s="21">
        <f>SUM(W42:W43)</f>
        <v>0</v>
      </c>
      <c r="X41" s="12">
        <f t="shared" si="9"/>
        <v>50600000</v>
      </c>
    </row>
    <row r="42" spans="2:26" ht="26.25" customHeight="1" x14ac:dyDescent="0.25">
      <c r="B42" s="16" t="s">
        <v>155</v>
      </c>
      <c r="C42" s="27" t="s">
        <v>156</v>
      </c>
      <c r="D42" s="25">
        <v>19900000</v>
      </c>
      <c r="E42" s="25"/>
      <c r="F42" s="25">
        <f t="shared" si="0"/>
        <v>19900000</v>
      </c>
      <c r="G42" s="25"/>
      <c r="H42" s="25">
        <f t="shared" si="1"/>
        <v>19900000</v>
      </c>
      <c r="I42" s="25"/>
      <c r="J42" s="25">
        <f t="shared" si="2"/>
        <v>19900000</v>
      </c>
      <c r="K42" s="25"/>
      <c r="L42" s="25">
        <f t="shared" si="3"/>
        <v>19900000</v>
      </c>
      <c r="M42" s="25"/>
      <c r="N42" s="25">
        <f t="shared" si="4"/>
        <v>19900000</v>
      </c>
      <c r="O42" s="64">
        <v>7300000</v>
      </c>
      <c r="P42" s="25">
        <f t="shared" si="5"/>
        <v>27200000</v>
      </c>
      <c r="Q42" s="26"/>
      <c r="R42" s="25">
        <f t="shared" si="6"/>
        <v>27200000</v>
      </c>
      <c r="S42" s="26"/>
      <c r="T42" s="25">
        <f t="shared" si="7"/>
        <v>27200000</v>
      </c>
      <c r="U42" s="26"/>
      <c r="V42" s="25">
        <f t="shared" si="8"/>
        <v>27200000</v>
      </c>
      <c r="W42" s="26"/>
      <c r="X42" s="25">
        <f t="shared" si="9"/>
        <v>27200000</v>
      </c>
      <c r="Z42" s="6"/>
    </row>
    <row r="43" spans="2:26" x14ac:dyDescent="0.25">
      <c r="B43" s="16" t="s">
        <v>157</v>
      </c>
      <c r="C43" s="28" t="s">
        <v>158</v>
      </c>
      <c r="D43" s="25">
        <v>23400000</v>
      </c>
      <c r="E43" s="25"/>
      <c r="F43" s="25">
        <f t="shared" si="0"/>
        <v>23400000</v>
      </c>
      <c r="G43" s="25"/>
      <c r="H43" s="25">
        <f t="shared" si="1"/>
        <v>23400000</v>
      </c>
      <c r="I43" s="25"/>
      <c r="J43" s="25">
        <f t="shared" si="2"/>
        <v>23400000</v>
      </c>
      <c r="K43" s="25"/>
      <c r="L43" s="25">
        <f t="shared" si="3"/>
        <v>23400000</v>
      </c>
      <c r="M43" s="25"/>
      <c r="N43" s="25">
        <f t="shared" si="4"/>
        <v>23400000</v>
      </c>
      <c r="O43" s="25"/>
      <c r="P43" s="25">
        <f t="shared" si="5"/>
        <v>23400000</v>
      </c>
      <c r="Q43" s="26"/>
      <c r="R43" s="25">
        <f t="shared" si="6"/>
        <v>23400000</v>
      </c>
      <c r="S43" s="26"/>
      <c r="T43" s="25">
        <f t="shared" si="7"/>
        <v>23400000</v>
      </c>
      <c r="U43" s="26"/>
      <c r="V43" s="25">
        <f t="shared" si="8"/>
        <v>23400000</v>
      </c>
      <c r="W43" s="26"/>
      <c r="X43" s="25">
        <f t="shared" si="9"/>
        <v>23400000</v>
      </c>
      <c r="Z43" s="6"/>
    </row>
    <row r="44" spans="2:26" ht="35.25" customHeight="1" x14ac:dyDescent="0.25">
      <c r="B44" s="11" t="s">
        <v>38</v>
      </c>
      <c r="C44" s="11" t="s">
        <v>39</v>
      </c>
      <c r="D44" s="12">
        <f>SUM(D45,D46)</f>
        <v>75500000</v>
      </c>
      <c r="E44" s="12">
        <f>SUM(E45,E46)</f>
        <v>0</v>
      </c>
      <c r="F44" s="12">
        <f t="shared" si="0"/>
        <v>75500000</v>
      </c>
      <c r="G44" s="12">
        <f>SUM(G45,G46)</f>
        <v>0</v>
      </c>
      <c r="H44" s="12">
        <f t="shared" si="1"/>
        <v>75500000</v>
      </c>
      <c r="I44" s="12">
        <f>SUM(I45,I46)</f>
        <v>250000000</v>
      </c>
      <c r="J44" s="12">
        <f t="shared" si="2"/>
        <v>325500000</v>
      </c>
      <c r="K44" s="12">
        <f>SUM(K45,K46)</f>
        <v>0</v>
      </c>
      <c r="L44" s="12">
        <f t="shared" si="3"/>
        <v>325500000</v>
      </c>
      <c r="M44" s="12">
        <f>SUM(M45,M46)</f>
        <v>0</v>
      </c>
      <c r="N44" s="12">
        <f t="shared" si="4"/>
        <v>325500000</v>
      </c>
      <c r="O44" s="12">
        <f>SUM(O45,O46)</f>
        <v>539</v>
      </c>
      <c r="P44" s="12">
        <f t="shared" si="5"/>
        <v>325500539</v>
      </c>
      <c r="Q44" s="21">
        <f>SUM(Q45,Q46)</f>
        <v>0</v>
      </c>
      <c r="R44" s="12">
        <f t="shared" si="6"/>
        <v>325500539</v>
      </c>
      <c r="S44" s="21">
        <f>SUM(S45,S46)</f>
        <v>0</v>
      </c>
      <c r="T44" s="12">
        <f t="shared" si="7"/>
        <v>325500539</v>
      </c>
      <c r="U44" s="21">
        <f>SUM(U45,U46)</f>
        <v>0</v>
      </c>
      <c r="V44" s="12">
        <f t="shared" si="8"/>
        <v>325500539</v>
      </c>
      <c r="W44" s="21">
        <f>SUM(W45,W46)</f>
        <v>0</v>
      </c>
      <c r="X44" s="12">
        <f t="shared" si="9"/>
        <v>325500539</v>
      </c>
    </row>
    <row r="45" spans="2:26" ht="97.5" customHeight="1" x14ac:dyDescent="0.25">
      <c r="B45" s="13" t="s">
        <v>40</v>
      </c>
      <c r="C45" s="52" t="s">
        <v>246</v>
      </c>
      <c r="D45" s="25">
        <v>75000000</v>
      </c>
      <c r="E45" s="25"/>
      <c r="F45" s="25">
        <f t="shared" si="0"/>
        <v>75000000</v>
      </c>
      <c r="G45" s="25"/>
      <c r="H45" s="25">
        <f t="shared" si="1"/>
        <v>75000000</v>
      </c>
      <c r="I45" s="25">
        <v>250000000</v>
      </c>
      <c r="J45" s="25">
        <f t="shared" si="2"/>
        <v>325000000</v>
      </c>
      <c r="K45" s="25"/>
      <c r="L45" s="25">
        <f t="shared" si="3"/>
        <v>325000000</v>
      </c>
      <c r="M45" s="25"/>
      <c r="N45" s="25">
        <f t="shared" si="4"/>
        <v>325000000</v>
      </c>
      <c r="O45" s="64">
        <v>539</v>
      </c>
      <c r="P45" s="25">
        <f t="shared" si="5"/>
        <v>325000539</v>
      </c>
      <c r="Q45" s="26"/>
      <c r="R45" s="25">
        <f t="shared" si="6"/>
        <v>325000539</v>
      </c>
      <c r="S45" s="26"/>
      <c r="T45" s="25">
        <f t="shared" si="7"/>
        <v>325000539</v>
      </c>
      <c r="U45" s="26"/>
      <c r="V45" s="25">
        <f t="shared" si="8"/>
        <v>325000539</v>
      </c>
      <c r="W45" s="26"/>
      <c r="X45" s="25">
        <f t="shared" si="9"/>
        <v>325000539</v>
      </c>
    </row>
    <row r="46" spans="2:26" ht="48" customHeight="1" x14ac:dyDescent="0.25">
      <c r="B46" s="13" t="s">
        <v>41</v>
      </c>
      <c r="C46" s="52" t="s">
        <v>247</v>
      </c>
      <c r="D46" s="25">
        <v>500000</v>
      </c>
      <c r="E46" s="25"/>
      <c r="F46" s="25">
        <f t="shared" si="0"/>
        <v>500000</v>
      </c>
      <c r="G46" s="25"/>
      <c r="H46" s="25">
        <f t="shared" si="1"/>
        <v>500000</v>
      </c>
      <c r="I46" s="25"/>
      <c r="J46" s="25">
        <f t="shared" si="2"/>
        <v>500000</v>
      </c>
      <c r="K46" s="25"/>
      <c r="L46" s="25">
        <f t="shared" si="3"/>
        <v>500000</v>
      </c>
      <c r="M46" s="25"/>
      <c r="N46" s="25">
        <f t="shared" si="4"/>
        <v>500000</v>
      </c>
      <c r="O46" s="25"/>
      <c r="P46" s="25">
        <f t="shared" si="5"/>
        <v>500000</v>
      </c>
      <c r="Q46" s="26"/>
      <c r="R46" s="25">
        <f t="shared" si="6"/>
        <v>500000</v>
      </c>
      <c r="S46" s="26"/>
      <c r="T46" s="25">
        <f t="shared" si="7"/>
        <v>500000</v>
      </c>
      <c r="U46" s="26"/>
      <c r="V46" s="25">
        <f t="shared" si="8"/>
        <v>500000</v>
      </c>
      <c r="W46" s="26"/>
      <c r="X46" s="25">
        <f t="shared" si="9"/>
        <v>500000</v>
      </c>
    </row>
    <row r="47" spans="2:26" ht="18.75" customHeight="1" x14ac:dyDescent="0.25">
      <c r="B47" s="11" t="s">
        <v>42</v>
      </c>
      <c r="C47" s="11" t="s">
        <v>43</v>
      </c>
      <c r="D47" s="21">
        <f>SUM(D48:D49)</f>
        <v>278252000</v>
      </c>
      <c r="E47" s="21">
        <f>SUM(E48:E49)</f>
        <v>0</v>
      </c>
      <c r="F47" s="21">
        <f t="shared" si="0"/>
        <v>278252000</v>
      </c>
      <c r="G47" s="21">
        <f>SUM(G48:G49)</f>
        <v>0</v>
      </c>
      <c r="H47" s="21">
        <f t="shared" si="1"/>
        <v>278252000</v>
      </c>
      <c r="I47" s="21">
        <f>SUM(I48:I49)</f>
        <v>125430233</v>
      </c>
      <c r="J47" s="21">
        <f t="shared" si="2"/>
        <v>403682233</v>
      </c>
      <c r="K47" s="21">
        <f>SUM(K48:K49)</f>
        <v>0</v>
      </c>
      <c r="L47" s="21">
        <f t="shared" si="3"/>
        <v>403682233</v>
      </c>
      <c r="M47" s="21">
        <f>SUM(M48:M49)</f>
        <v>0</v>
      </c>
      <c r="N47" s="21">
        <f t="shared" si="4"/>
        <v>403682233</v>
      </c>
      <c r="O47" s="21">
        <f>SUM(O48:O49)</f>
        <v>108292000</v>
      </c>
      <c r="P47" s="12">
        <f t="shared" si="5"/>
        <v>511974233</v>
      </c>
      <c r="Q47" s="21">
        <f>SUM(Q48:Q49)</f>
        <v>0</v>
      </c>
      <c r="R47" s="12">
        <f t="shared" si="6"/>
        <v>511974233</v>
      </c>
      <c r="S47" s="21">
        <f>SUM(S48:S49)</f>
        <v>0</v>
      </c>
      <c r="T47" s="12">
        <f t="shared" si="7"/>
        <v>511974233</v>
      </c>
      <c r="U47" s="21">
        <f>SUM(U48:U49)</f>
        <v>0</v>
      </c>
      <c r="V47" s="12">
        <f t="shared" si="8"/>
        <v>511974233</v>
      </c>
      <c r="W47" s="21">
        <f>SUM(W48:W49)</f>
        <v>0</v>
      </c>
      <c r="X47" s="12">
        <f t="shared" si="9"/>
        <v>511974233</v>
      </c>
    </row>
    <row r="48" spans="2:26" ht="48.75" customHeight="1" x14ac:dyDescent="0.25">
      <c r="B48" s="13" t="s">
        <v>77</v>
      </c>
      <c r="C48" s="13" t="s">
        <v>78</v>
      </c>
      <c r="D48" s="25">
        <v>250000000</v>
      </c>
      <c r="E48" s="25"/>
      <c r="F48" s="25">
        <f t="shared" si="0"/>
        <v>250000000</v>
      </c>
      <c r="G48" s="25"/>
      <c r="H48" s="25">
        <f t="shared" si="1"/>
        <v>250000000</v>
      </c>
      <c r="I48" s="25">
        <f>100000000+25430233</f>
        <v>125430233</v>
      </c>
      <c r="J48" s="25">
        <f t="shared" si="2"/>
        <v>375430233</v>
      </c>
      <c r="K48" s="25"/>
      <c r="L48" s="25">
        <f t="shared" si="3"/>
        <v>375430233</v>
      </c>
      <c r="M48" s="25"/>
      <c r="N48" s="25">
        <f t="shared" si="4"/>
        <v>375430233</v>
      </c>
      <c r="O48" s="64">
        <v>108292000</v>
      </c>
      <c r="P48" s="25">
        <f t="shared" si="5"/>
        <v>483722233</v>
      </c>
      <c r="Q48" s="26"/>
      <c r="R48" s="25">
        <f t="shared" si="6"/>
        <v>483722233</v>
      </c>
      <c r="S48" s="26"/>
      <c r="T48" s="25">
        <f t="shared" si="7"/>
        <v>483722233</v>
      </c>
      <c r="U48" s="26"/>
      <c r="V48" s="25">
        <f t="shared" si="8"/>
        <v>483722233</v>
      </c>
      <c r="W48" s="26"/>
      <c r="X48" s="25">
        <f t="shared" si="9"/>
        <v>483722233</v>
      </c>
    </row>
    <row r="49" spans="1:25" ht="66" customHeight="1" x14ac:dyDescent="0.25">
      <c r="B49" s="13" t="s">
        <v>44</v>
      </c>
      <c r="C49" s="13" t="s">
        <v>45</v>
      </c>
      <c r="D49" s="26">
        <v>28252000</v>
      </c>
      <c r="E49" s="26"/>
      <c r="F49" s="26">
        <f t="shared" si="0"/>
        <v>28252000</v>
      </c>
      <c r="G49" s="26"/>
      <c r="H49" s="26">
        <f t="shared" si="1"/>
        <v>28252000</v>
      </c>
      <c r="I49" s="26"/>
      <c r="J49" s="26">
        <f t="shared" si="2"/>
        <v>28252000</v>
      </c>
      <c r="K49" s="26"/>
      <c r="L49" s="26">
        <f t="shared" si="3"/>
        <v>28252000</v>
      </c>
      <c r="M49" s="26"/>
      <c r="N49" s="26">
        <f t="shared" si="4"/>
        <v>28252000</v>
      </c>
      <c r="O49" s="26"/>
      <c r="P49" s="26">
        <f t="shared" si="5"/>
        <v>28252000</v>
      </c>
      <c r="Q49" s="26"/>
      <c r="R49" s="26">
        <f t="shared" si="6"/>
        <v>28252000</v>
      </c>
      <c r="S49" s="26"/>
      <c r="T49" s="26">
        <f t="shared" si="7"/>
        <v>28252000</v>
      </c>
      <c r="U49" s="26"/>
      <c r="V49" s="26">
        <f t="shared" si="8"/>
        <v>28252000</v>
      </c>
      <c r="W49" s="26"/>
      <c r="X49" s="26">
        <f t="shared" si="9"/>
        <v>28252000</v>
      </c>
    </row>
    <row r="50" spans="1:25" ht="18" customHeight="1" x14ac:dyDescent="0.25">
      <c r="B50" s="11" t="s">
        <v>46</v>
      </c>
      <c r="C50" s="11" t="s">
        <v>47</v>
      </c>
      <c r="D50" s="21">
        <f>D51</f>
        <v>4500000</v>
      </c>
      <c r="E50" s="21">
        <f>E51</f>
        <v>0</v>
      </c>
      <c r="F50" s="21">
        <f t="shared" si="0"/>
        <v>4500000</v>
      </c>
      <c r="G50" s="21">
        <f>G51</f>
        <v>0</v>
      </c>
      <c r="H50" s="21">
        <f t="shared" si="1"/>
        <v>4500000</v>
      </c>
      <c r="I50" s="21">
        <f>I51</f>
        <v>0</v>
      </c>
      <c r="J50" s="21">
        <f t="shared" si="2"/>
        <v>4500000</v>
      </c>
      <c r="K50" s="21">
        <f>K51</f>
        <v>0</v>
      </c>
      <c r="L50" s="21">
        <f t="shared" si="3"/>
        <v>4500000</v>
      </c>
      <c r="M50" s="21">
        <f>M51</f>
        <v>0</v>
      </c>
      <c r="N50" s="21">
        <f t="shared" si="4"/>
        <v>4500000</v>
      </c>
      <c r="O50" s="21">
        <f>O51</f>
        <v>0</v>
      </c>
      <c r="P50" s="21">
        <f t="shared" si="5"/>
        <v>4500000</v>
      </c>
      <c r="Q50" s="21">
        <f>Q51</f>
        <v>0</v>
      </c>
      <c r="R50" s="21">
        <f t="shared" si="6"/>
        <v>4500000</v>
      </c>
      <c r="S50" s="21">
        <f>S51</f>
        <v>0</v>
      </c>
      <c r="T50" s="21">
        <f t="shared" si="7"/>
        <v>4500000</v>
      </c>
      <c r="U50" s="21">
        <f>U51</f>
        <v>0</v>
      </c>
      <c r="V50" s="21">
        <f t="shared" si="8"/>
        <v>4500000</v>
      </c>
      <c r="W50" s="21">
        <f>W51</f>
        <v>0</v>
      </c>
      <c r="X50" s="21">
        <f t="shared" si="9"/>
        <v>4500000</v>
      </c>
    </row>
    <row r="51" spans="1:25" ht="34.5" customHeight="1" x14ac:dyDescent="0.25">
      <c r="B51" s="13" t="s">
        <v>48</v>
      </c>
      <c r="C51" s="13" t="s">
        <v>49</v>
      </c>
      <c r="D51" s="25">
        <v>4500000</v>
      </c>
      <c r="E51" s="25"/>
      <c r="F51" s="25">
        <f t="shared" si="0"/>
        <v>4500000</v>
      </c>
      <c r="G51" s="25"/>
      <c r="H51" s="25">
        <f t="shared" si="1"/>
        <v>4500000</v>
      </c>
      <c r="I51" s="25"/>
      <c r="J51" s="25">
        <f t="shared" si="2"/>
        <v>4500000</v>
      </c>
      <c r="K51" s="25"/>
      <c r="L51" s="25">
        <f t="shared" si="3"/>
        <v>4500000</v>
      </c>
      <c r="M51" s="25"/>
      <c r="N51" s="25">
        <f t="shared" si="4"/>
        <v>4500000</v>
      </c>
      <c r="O51" s="25"/>
      <c r="P51" s="25">
        <f t="shared" si="5"/>
        <v>4500000</v>
      </c>
      <c r="Q51" s="26"/>
      <c r="R51" s="25">
        <f t="shared" si="6"/>
        <v>4500000</v>
      </c>
      <c r="S51" s="26"/>
      <c r="T51" s="25">
        <f t="shared" si="7"/>
        <v>4500000</v>
      </c>
      <c r="U51" s="26"/>
      <c r="V51" s="25">
        <f t="shared" si="8"/>
        <v>4500000</v>
      </c>
      <c r="W51" s="26"/>
      <c r="X51" s="25">
        <f t="shared" si="9"/>
        <v>4500000</v>
      </c>
    </row>
    <row r="52" spans="1:25" ht="17.25" customHeight="1" x14ac:dyDescent="0.25">
      <c r="A52" s="5"/>
      <c r="B52" s="11" t="s">
        <v>79</v>
      </c>
      <c r="C52" s="11" t="s">
        <v>80</v>
      </c>
      <c r="D52" s="23">
        <f>SUM(D53)</f>
        <v>4966959427</v>
      </c>
      <c r="E52" s="23">
        <f>SUM(E53)</f>
        <v>0</v>
      </c>
      <c r="F52" s="23">
        <f>SUM(F53,F147)</f>
        <v>4966959427</v>
      </c>
      <c r="G52" s="23">
        <f>SUM(G53)</f>
        <v>522231183</v>
      </c>
      <c r="H52" s="23">
        <f>SUM(H53,H147)</f>
        <v>5489190610</v>
      </c>
      <c r="I52" s="23">
        <f>SUM(I53,I147)</f>
        <v>10362844</v>
      </c>
      <c r="J52" s="23">
        <f>H52+I52</f>
        <v>5499553454</v>
      </c>
      <c r="K52" s="23">
        <f>SUM(K53,K147)</f>
        <v>603340636</v>
      </c>
      <c r="L52" s="23">
        <f>J52+K52</f>
        <v>6102894090</v>
      </c>
      <c r="M52" s="23">
        <f>SUM(M53,M147)</f>
        <v>0</v>
      </c>
      <c r="N52" s="23">
        <f>L52+M52</f>
        <v>6102894090</v>
      </c>
      <c r="O52" s="23">
        <f>SUM(O53,O146,O151)</f>
        <v>834465482</v>
      </c>
      <c r="P52" s="23">
        <f>N52+O52</f>
        <v>6937359572</v>
      </c>
      <c r="Q52" s="23">
        <f>SUM(Q53,Q146,Q151)</f>
        <v>0</v>
      </c>
      <c r="R52" s="23">
        <f>P52+Q52</f>
        <v>6937359572</v>
      </c>
      <c r="S52" s="23">
        <f>SUM(S53,S146,S151)</f>
        <v>453415812</v>
      </c>
      <c r="T52" s="23">
        <f>R52+S52</f>
        <v>7390775384</v>
      </c>
      <c r="U52" s="23">
        <f>SUM(U53,U146,U151)</f>
        <v>436420200</v>
      </c>
      <c r="V52" s="23">
        <f>T52+U52</f>
        <v>7827195584</v>
      </c>
      <c r="W52" s="23">
        <f>SUM(W53,W146,W151)</f>
        <v>23854151</v>
      </c>
      <c r="X52" s="23">
        <f>V52+W52</f>
        <v>7851049735</v>
      </c>
    </row>
    <row r="53" spans="1:25" ht="35.25" customHeight="1" x14ac:dyDescent="0.25">
      <c r="A53" s="5"/>
      <c r="B53" s="11" t="s">
        <v>81</v>
      </c>
      <c r="C53" s="11" t="s">
        <v>82</v>
      </c>
      <c r="D53" s="21">
        <f>SUM(D54,D58,D96,D124,D147)</f>
        <v>4966959427</v>
      </c>
      <c r="E53" s="21">
        <f>SUM(E54,E58,E96,E124,E147)</f>
        <v>0</v>
      </c>
      <c r="F53" s="21">
        <f>SUM(F54,F58,F96,F124)</f>
        <v>4250410420</v>
      </c>
      <c r="G53" s="21">
        <f>SUM(G54,G58,G96,G124,G147)</f>
        <v>522231183</v>
      </c>
      <c r="H53" s="21">
        <f>SUM(H54,H58,H96,H124)</f>
        <v>4762653433</v>
      </c>
      <c r="I53" s="21">
        <f>SUM(I54,I58,I96,I124)</f>
        <v>200444000</v>
      </c>
      <c r="J53" s="21">
        <f>H53+I53</f>
        <v>4963097433</v>
      </c>
      <c r="K53" s="21">
        <f>SUM(K54,K58,K96,K124)</f>
        <v>385554536</v>
      </c>
      <c r="L53" s="21">
        <f>J53+K53</f>
        <v>5348651969</v>
      </c>
      <c r="M53" s="21">
        <f>SUM(M54,M58,M96,M124)</f>
        <v>0</v>
      </c>
      <c r="N53" s="21">
        <f>L53+M53</f>
        <v>5348651969</v>
      </c>
      <c r="O53" s="21">
        <f>SUM(O54,O58,O96,O124,O144)</f>
        <v>787448241</v>
      </c>
      <c r="P53" s="21">
        <f>N53+O53</f>
        <v>6136100210</v>
      </c>
      <c r="Q53" s="21">
        <f>SUM(Q54,Q58,Q96,Q124,Q144)</f>
        <v>0</v>
      </c>
      <c r="R53" s="21">
        <f>P53+Q53</f>
        <v>6136100210</v>
      </c>
      <c r="S53" s="21">
        <f>SUM(S54,S58,S96,S124,S144)</f>
        <v>453415812</v>
      </c>
      <c r="T53" s="21">
        <f>R53+S53</f>
        <v>6589516022</v>
      </c>
      <c r="U53" s="21">
        <f>SUM(U54,U58,U96,U124,U144)</f>
        <v>436420200</v>
      </c>
      <c r="V53" s="21">
        <f>T53+U53</f>
        <v>7025936222</v>
      </c>
      <c r="W53" s="21">
        <f>SUM(W54,W58,W96,W124,W144)</f>
        <v>23854151</v>
      </c>
      <c r="X53" s="21">
        <f>V53+W53</f>
        <v>7049790373</v>
      </c>
    </row>
    <row r="54" spans="1:25" ht="34.5" customHeight="1" x14ac:dyDescent="0.25">
      <c r="A54" s="5"/>
      <c r="B54" s="11" t="s">
        <v>83</v>
      </c>
      <c r="C54" s="11" t="s">
        <v>84</v>
      </c>
      <c r="D54" s="23">
        <f>D55+D56+D57</f>
        <v>903041500</v>
      </c>
      <c r="E54" s="23">
        <f>E55+E56+E57</f>
        <v>0</v>
      </c>
      <c r="F54" s="23">
        <f t="shared" si="0"/>
        <v>903041500</v>
      </c>
      <c r="G54" s="23">
        <f>G55+G56+G57</f>
        <v>0</v>
      </c>
      <c r="H54" s="23">
        <f t="shared" ref="H54:H155" si="10">F54+G54</f>
        <v>903041500</v>
      </c>
      <c r="I54" s="23">
        <f>I55+I56</f>
        <v>0</v>
      </c>
      <c r="J54" s="23">
        <f>H54+I54</f>
        <v>903041500</v>
      </c>
      <c r="K54" s="23">
        <f>K55+K56</f>
        <v>0</v>
      </c>
      <c r="L54" s="23">
        <f>J54+K54</f>
        <v>903041500</v>
      </c>
      <c r="M54" s="23">
        <f>M55+M56</f>
        <v>0</v>
      </c>
      <c r="N54" s="23">
        <f>L54+M54</f>
        <v>903041500</v>
      </c>
      <c r="O54" s="23">
        <f>O55+O56</f>
        <v>262204100</v>
      </c>
      <c r="P54" s="23">
        <f>N54+O54</f>
        <v>1165245600</v>
      </c>
      <c r="Q54" s="23">
        <f>Q55+Q56</f>
        <v>0</v>
      </c>
      <c r="R54" s="23">
        <f>P54+Q54</f>
        <v>1165245600</v>
      </c>
      <c r="S54" s="23">
        <f>S55+S56</f>
        <v>0</v>
      </c>
      <c r="T54" s="23">
        <f>R54+S54</f>
        <v>1165245600</v>
      </c>
      <c r="U54" s="23">
        <f>U55+U56</f>
        <v>0</v>
      </c>
      <c r="V54" s="23">
        <f>T54+U54</f>
        <v>1165245600</v>
      </c>
      <c r="W54" s="23">
        <f>W55+W56</f>
        <v>0</v>
      </c>
      <c r="X54" s="23">
        <f>V54+W54</f>
        <v>1165245600</v>
      </c>
      <c r="Y54" s="54"/>
    </row>
    <row r="55" spans="1:25" ht="51" customHeight="1" x14ac:dyDescent="0.25">
      <c r="A55" s="5"/>
      <c r="B55" s="15" t="s">
        <v>85</v>
      </c>
      <c r="C55" s="15" t="s">
        <v>86</v>
      </c>
      <c r="D55" s="22">
        <v>64720400</v>
      </c>
      <c r="E55" s="22"/>
      <c r="F55" s="22">
        <f t="shared" si="0"/>
        <v>64720400</v>
      </c>
      <c r="G55" s="22"/>
      <c r="H55" s="22">
        <f t="shared" si="10"/>
        <v>64720400</v>
      </c>
      <c r="I55" s="22"/>
      <c r="J55" s="22">
        <f t="shared" ref="J55:J73" si="11">H55+I55</f>
        <v>64720400</v>
      </c>
      <c r="K55" s="22"/>
      <c r="L55" s="22">
        <f t="shared" ref="L55:L75" si="12">J55+K55</f>
        <v>64720400</v>
      </c>
      <c r="M55" s="22"/>
      <c r="N55" s="22">
        <f t="shared" ref="N55:N75" si="13">L55+M55</f>
        <v>64720400</v>
      </c>
      <c r="O55" s="22"/>
      <c r="P55" s="22">
        <f t="shared" ref="P55:P75" si="14">N55+O55</f>
        <v>64720400</v>
      </c>
      <c r="Q55" s="22"/>
      <c r="R55" s="22">
        <f t="shared" ref="R55:R75" si="15">P55+Q55</f>
        <v>64720400</v>
      </c>
      <c r="S55" s="22"/>
      <c r="T55" s="22">
        <f t="shared" ref="T55:T75" si="16">R55+S55</f>
        <v>64720400</v>
      </c>
      <c r="U55" s="22"/>
      <c r="V55" s="22">
        <f t="shared" ref="V55:V57" si="17">T55+U55</f>
        <v>64720400</v>
      </c>
      <c r="W55" s="22"/>
      <c r="X55" s="22">
        <f t="shared" ref="X55:X57" si="18">V55+W55</f>
        <v>64720400</v>
      </c>
    </row>
    <row r="56" spans="1:25" ht="50.25" customHeight="1" x14ac:dyDescent="0.25">
      <c r="A56" s="5"/>
      <c r="B56" s="15" t="s">
        <v>139</v>
      </c>
      <c r="C56" s="15" t="s">
        <v>87</v>
      </c>
      <c r="D56" s="14"/>
      <c r="E56" s="14"/>
      <c r="F56" s="14">
        <f t="shared" si="0"/>
        <v>0</v>
      </c>
      <c r="G56" s="14">
        <v>838321100</v>
      </c>
      <c r="H56" s="14">
        <f t="shared" si="10"/>
        <v>838321100</v>
      </c>
      <c r="I56" s="14"/>
      <c r="J56" s="14">
        <f t="shared" si="11"/>
        <v>838321100</v>
      </c>
      <c r="K56" s="14"/>
      <c r="L56" s="14">
        <f t="shared" si="12"/>
        <v>838321100</v>
      </c>
      <c r="M56" s="14"/>
      <c r="N56" s="14">
        <f t="shared" si="13"/>
        <v>838321100</v>
      </c>
      <c r="O56" s="14">
        <v>262204100</v>
      </c>
      <c r="P56" s="14">
        <f t="shared" si="14"/>
        <v>1100525200</v>
      </c>
      <c r="Q56" s="22"/>
      <c r="R56" s="14">
        <f t="shared" si="15"/>
        <v>1100525200</v>
      </c>
      <c r="S56" s="22"/>
      <c r="T56" s="14">
        <f t="shared" si="16"/>
        <v>1100525200</v>
      </c>
      <c r="U56" s="22"/>
      <c r="V56" s="14">
        <f t="shared" si="17"/>
        <v>1100525200</v>
      </c>
      <c r="W56" s="79"/>
      <c r="X56" s="14">
        <f t="shared" si="18"/>
        <v>1100525200</v>
      </c>
    </row>
    <row r="57" spans="1:25" ht="32.25" hidden="1" customHeight="1" x14ac:dyDescent="0.25">
      <c r="A57" s="5"/>
      <c r="B57" s="15" t="s">
        <v>140</v>
      </c>
      <c r="C57" s="15" t="s">
        <v>141</v>
      </c>
      <c r="D57" s="14">
        <f>63736000+774585100</f>
        <v>838321100</v>
      </c>
      <c r="E57" s="14"/>
      <c r="F57" s="14">
        <f t="shared" si="0"/>
        <v>838321100</v>
      </c>
      <c r="G57" s="14">
        <v>-838321100</v>
      </c>
      <c r="H57" s="14">
        <f t="shared" si="10"/>
        <v>0</v>
      </c>
      <c r="I57" s="14"/>
      <c r="J57" s="14">
        <f t="shared" si="11"/>
        <v>0</v>
      </c>
      <c r="K57" s="14"/>
      <c r="L57" s="14">
        <f t="shared" si="12"/>
        <v>0</v>
      </c>
      <c r="M57" s="14"/>
      <c r="N57" s="14">
        <f t="shared" si="13"/>
        <v>0</v>
      </c>
      <c r="O57" s="14"/>
      <c r="P57" s="14">
        <f t="shared" si="14"/>
        <v>0</v>
      </c>
      <c r="Q57" s="22"/>
      <c r="R57" s="14">
        <f t="shared" si="15"/>
        <v>0</v>
      </c>
      <c r="S57" s="22"/>
      <c r="T57" s="14">
        <f t="shared" si="16"/>
        <v>0</v>
      </c>
      <c r="U57" s="22"/>
      <c r="V57" s="14">
        <f t="shared" si="17"/>
        <v>0</v>
      </c>
      <c r="W57" s="22"/>
      <c r="X57" s="14">
        <f t="shared" si="18"/>
        <v>0</v>
      </c>
    </row>
    <row r="58" spans="1:25" ht="49.5" customHeight="1" x14ac:dyDescent="0.25">
      <c r="A58" s="5"/>
      <c r="B58" s="11" t="s">
        <v>88</v>
      </c>
      <c r="C58" s="11" t="s">
        <v>214</v>
      </c>
      <c r="D58" s="17">
        <f>SUM(D59:D77)</f>
        <v>80748100</v>
      </c>
      <c r="E58" s="17">
        <f>SUM(E59:E77)</f>
        <v>0</v>
      </c>
      <c r="F58" s="17">
        <f t="shared" si="0"/>
        <v>80748100</v>
      </c>
      <c r="G58" s="17">
        <f>SUM(G59:G93)</f>
        <v>304072013</v>
      </c>
      <c r="H58" s="17">
        <f t="shared" si="10"/>
        <v>384820113</v>
      </c>
      <c r="I58" s="17">
        <f>SUM(I59:I93)</f>
        <v>200444000</v>
      </c>
      <c r="J58" s="17">
        <f t="shared" si="11"/>
        <v>585264113</v>
      </c>
      <c r="K58" s="17">
        <f>SUM(K59:K94)</f>
        <v>980071736</v>
      </c>
      <c r="L58" s="17">
        <f t="shared" si="12"/>
        <v>1565335849</v>
      </c>
      <c r="M58" s="17">
        <f>SUM(M59:M94)</f>
        <v>0</v>
      </c>
      <c r="N58" s="17">
        <f t="shared" si="13"/>
        <v>1565335849</v>
      </c>
      <c r="O58" s="17">
        <f>SUM(O59:O95)</f>
        <v>759610194</v>
      </c>
      <c r="P58" s="17">
        <f t="shared" si="14"/>
        <v>2324946043</v>
      </c>
      <c r="Q58" s="23">
        <f>SUM(Q59:Q95)</f>
        <v>0</v>
      </c>
      <c r="R58" s="17">
        <f t="shared" si="15"/>
        <v>2324946043</v>
      </c>
      <c r="S58" s="23">
        <f>SUM(S59:S95)</f>
        <v>157124851</v>
      </c>
      <c r="T58" s="17">
        <f>R58+S58</f>
        <v>2482070894</v>
      </c>
      <c r="U58" s="23">
        <f>SUM(U59:U95)</f>
        <v>436632200</v>
      </c>
      <c r="V58" s="17">
        <f>T58+U58</f>
        <v>2918703094</v>
      </c>
      <c r="W58" s="23">
        <f>SUM(W59:W95)</f>
        <v>0</v>
      </c>
      <c r="X58" s="17">
        <f>V58+W58</f>
        <v>2918703094</v>
      </c>
    </row>
    <row r="59" spans="1:25" ht="35.25" customHeight="1" x14ac:dyDescent="0.25">
      <c r="A59" s="5"/>
      <c r="B59" s="15" t="s">
        <v>89</v>
      </c>
      <c r="C59" s="15" t="s">
        <v>90</v>
      </c>
      <c r="D59" s="29">
        <v>37510500</v>
      </c>
      <c r="E59" s="29"/>
      <c r="F59" s="29">
        <f t="shared" si="0"/>
        <v>37510500</v>
      </c>
      <c r="G59" s="29"/>
      <c r="H59" s="29">
        <f t="shared" si="10"/>
        <v>37510500</v>
      </c>
      <c r="I59" s="29"/>
      <c r="J59" s="29">
        <f t="shared" si="11"/>
        <v>37510500</v>
      </c>
      <c r="K59" s="29"/>
      <c r="L59" s="29">
        <f t="shared" si="12"/>
        <v>37510500</v>
      </c>
      <c r="M59" s="29"/>
      <c r="N59" s="29">
        <f t="shared" si="13"/>
        <v>37510500</v>
      </c>
      <c r="O59" s="29"/>
      <c r="P59" s="29">
        <f t="shared" si="14"/>
        <v>37510500</v>
      </c>
      <c r="Q59" s="48"/>
      <c r="R59" s="29">
        <f t="shared" si="15"/>
        <v>37510500</v>
      </c>
      <c r="S59" s="48"/>
      <c r="T59" s="29">
        <f t="shared" si="16"/>
        <v>37510500</v>
      </c>
      <c r="U59" s="48"/>
      <c r="V59" s="29">
        <f t="shared" ref="V59:V75" si="19">T59+U59</f>
        <v>37510500</v>
      </c>
      <c r="W59" s="48"/>
      <c r="X59" s="29">
        <f t="shared" ref="X59:X75" si="20">V59+W59</f>
        <v>37510500</v>
      </c>
    </row>
    <row r="60" spans="1:25" ht="61.5" customHeight="1" x14ac:dyDescent="0.25">
      <c r="A60" s="5"/>
      <c r="B60" s="74" t="s">
        <v>296</v>
      </c>
      <c r="C60" s="73" t="s">
        <v>297</v>
      </c>
      <c r="D60" s="42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48"/>
      <c r="R60" s="29"/>
      <c r="S60" s="48">
        <v>106732910</v>
      </c>
      <c r="T60" s="29">
        <f t="shared" si="16"/>
        <v>106732910</v>
      </c>
      <c r="U60" s="48"/>
      <c r="V60" s="29">
        <f t="shared" si="19"/>
        <v>106732910</v>
      </c>
      <c r="W60" s="48"/>
      <c r="X60" s="29">
        <f t="shared" si="20"/>
        <v>106732910</v>
      </c>
    </row>
    <row r="61" spans="1:25" ht="64.5" customHeight="1" x14ac:dyDescent="0.25">
      <c r="A61" s="5"/>
      <c r="B61" s="15" t="s">
        <v>252</v>
      </c>
      <c r="C61" s="56" t="s">
        <v>253</v>
      </c>
      <c r="D61" s="42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46">
        <v>16371000</v>
      </c>
      <c r="P61" s="29">
        <f t="shared" si="14"/>
        <v>16371000</v>
      </c>
      <c r="Q61" s="48"/>
      <c r="R61" s="29">
        <f t="shared" si="15"/>
        <v>16371000</v>
      </c>
      <c r="S61" s="48"/>
      <c r="T61" s="29">
        <f t="shared" si="16"/>
        <v>16371000</v>
      </c>
      <c r="U61" s="48"/>
      <c r="V61" s="29">
        <f t="shared" si="19"/>
        <v>16371000</v>
      </c>
      <c r="W61" s="48"/>
      <c r="X61" s="29">
        <f t="shared" si="20"/>
        <v>16371000</v>
      </c>
    </row>
    <row r="62" spans="1:25" ht="51" customHeight="1" x14ac:dyDescent="0.25">
      <c r="A62" s="5"/>
      <c r="B62" s="15" t="s">
        <v>194</v>
      </c>
      <c r="C62" s="55" t="s">
        <v>195</v>
      </c>
      <c r="D62" s="29"/>
      <c r="E62" s="29"/>
      <c r="F62" s="29"/>
      <c r="G62" s="29">
        <v>19882700</v>
      </c>
      <c r="H62" s="29">
        <f t="shared" si="10"/>
        <v>19882700</v>
      </c>
      <c r="I62" s="29"/>
      <c r="J62" s="29">
        <f t="shared" si="11"/>
        <v>19882700</v>
      </c>
      <c r="K62" s="29">
        <v>104321711</v>
      </c>
      <c r="L62" s="29">
        <f t="shared" si="12"/>
        <v>124204411</v>
      </c>
      <c r="M62" s="29"/>
      <c r="N62" s="29">
        <f t="shared" si="13"/>
        <v>124204411</v>
      </c>
      <c r="O62" s="46">
        <f>435400+62733350+10888500</f>
        <v>74057250</v>
      </c>
      <c r="P62" s="29">
        <f t="shared" si="14"/>
        <v>198261661</v>
      </c>
      <c r="Q62" s="48"/>
      <c r="R62" s="29">
        <f t="shared" si="15"/>
        <v>198261661</v>
      </c>
      <c r="S62" s="48"/>
      <c r="T62" s="29">
        <f t="shared" si="16"/>
        <v>198261661</v>
      </c>
      <c r="U62" s="48"/>
      <c r="V62" s="29">
        <f t="shared" si="19"/>
        <v>198261661</v>
      </c>
      <c r="W62" s="48"/>
      <c r="X62" s="29">
        <f t="shared" si="20"/>
        <v>198261661</v>
      </c>
    </row>
    <row r="63" spans="1:25" ht="67.5" customHeight="1" x14ac:dyDescent="0.25">
      <c r="A63" s="5"/>
      <c r="B63" s="47" t="s">
        <v>231</v>
      </c>
      <c r="C63" s="50" t="s">
        <v>232</v>
      </c>
      <c r="D63" s="29"/>
      <c r="E63" s="29"/>
      <c r="F63" s="29"/>
      <c r="G63" s="29"/>
      <c r="H63" s="29"/>
      <c r="I63" s="29"/>
      <c r="J63" s="29"/>
      <c r="K63" s="29">
        <v>58411600</v>
      </c>
      <c r="L63" s="29">
        <f t="shared" si="12"/>
        <v>58411600</v>
      </c>
      <c r="M63" s="29"/>
      <c r="N63" s="29">
        <f t="shared" si="13"/>
        <v>58411600</v>
      </c>
      <c r="O63" s="29"/>
      <c r="P63" s="29">
        <f t="shared" si="14"/>
        <v>58411600</v>
      </c>
      <c r="Q63" s="48"/>
      <c r="R63" s="29">
        <f t="shared" si="15"/>
        <v>58411600</v>
      </c>
      <c r="S63" s="48"/>
      <c r="T63" s="29">
        <f t="shared" si="16"/>
        <v>58411600</v>
      </c>
      <c r="U63" s="48"/>
      <c r="V63" s="29">
        <f t="shared" si="19"/>
        <v>58411600</v>
      </c>
      <c r="W63" s="48"/>
      <c r="X63" s="29">
        <f t="shared" si="20"/>
        <v>58411600</v>
      </c>
    </row>
    <row r="64" spans="1:25" ht="33.75" customHeight="1" x14ac:dyDescent="0.25">
      <c r="A64" s="5"/>
      <c r="B64" s="15" t="s">
        <v>192</v>
      </c>
      <c r="C64" s="30" t="s">
        <v>193</v>
      </c>
      <c r="D64" s="29"/>
      <c r="E64" s="29"/>
      <c r="F64" s="29">
        <f t="shared" si="0"/>
        <v>0</v>
      </c>
      <c r="G64" s="29">
        <v>1600000</v>
      </c>
      <c r="H64" s="29">
        <f t="shared" si="10"/>
        <v>1600000</v>
      </c>
      <c r="I64" s="29"/>
      <c r="J64" s="29">
        <f t="shared" si="11"/>
        <v>1600000</v>
      </c>
      <c r="K64" s="29"/>
      <c r="L64" s="29">
        <f t="shared" si="12"/>
        <v>1600000</v>
      </c>
      <c r="M64" s="29"/>
      <c r="N64" s="29">
        <f t="shared" si="13"/>
        <v>1600000</v>
      </c>
      <c r="O64" s="29"/>
      <c r="P64" s="29">
        <f t="shared" si="14"/>
        <v>1600000</v>
      </c>
      <c r="Q64" s="48"/>
      <c r="R64" s="29">
        <f t="shared" si="15"/>
        <v>1600000</v>
      </c>
      <c r="S64" s="48"/>
      <c r="T64" s="29">
        <f t="shared" si="16"/>
        <v>1600000</v>
      </c>
      <c r="U64" s="48"/>
      <c r="V64" s="29">
        <f t="shared" si="19"/>
        <v>1600000</v>
      </c>
      <c r="W64" s="48"/>
      <c r="X64" s="29">
        <f t="shared" si="20"/>
        <v>1600000</v>
      </c>
    </row>
    <row r="65" spans="1:24" ht="67.5" customHeight="1" x14ac:dyDescent="0.25">
      <c r="A65" s="5"/>
      <c r="B65" s="15" t="s">
        <v>218</v>
      </c>
      <c r="C65" s="30" t="s">
        <v>219</v>
      </c>
      <c r="D65" s="29"/>
      <c r="E65" s="29"/>
      <c r="F65" s="29"/>
      <c r="G65" s="29"/>
      <c r="H65" s="29"/>
      <c r="I65" s="29"/>
      <c r="J65" s="29"/>
      <c r="K65" s="29">
        <f>5400000+3188900</f>
        <v>8588900</v>
      </c>
      <c r="L65" s="29">
        <f t="shared" si="12"/>
        <v>8588900</v>
      </c>
      <c r="M65" s="29"/>
      <c r="N65" s="29">
        <f t="shared" si="13"/>
        <v>8588900</v>
      </c>
      <c r="O65" s="46">
        <v>46622750</v>
      </c>
      <c r="P65" s="29">
        <f t="shared" si="14"/>
        <v>55211650</v>
      </c>
      <c r="Q65" s="48"/>
      <c r="R65" s="29">
        <f t="shared" si="15"/>
        <v>55211650</v>
      </c>
      <c r="S65" s="48">
        <v>50000000</v>
      </c>
      <c r="T65" s="29">
        <f t="shared" si="16"/>
        <v>105211650</v>
      </c>
      <c r="U65" s="48"/>
      <c r="V65" s="29">
        <f t="shared" si="19"/>
        <v>105211650</v>
      </c>
      <c r="W65" s="48"/>
      <c r="X65" s="29">
        <f t="shared" si="20"/>
        <v>105211650</v>
      </c>
    </row>
    <row r="66" spans="1:24" ht="66" customHeight="1" x14ac:dyDescent="0.25">
      <c r="A66" s="5"/>
      <c r="B66" s="15" t="s">
        <v>220</v>
      </c>
      <c r="C66" s="30" t="s">
        <v>221</v>
      </c>
      <c r="D66" s="29"/>
      <c r="E66" s="29"/>
      <c r="F66" s="29"/>
      <c r="G66" s="29"/>
      <c r="H66" s="29"/>
      <c r="I66" s="29"/>
      <c r="J66" s="29"/>
      <c r="K66" s="29">
        <v>30393000</v>
      </c>
      <c r="L66" s="29">
        <f t="shared" si="12"/>
        <v>30393000</v>
      </c>
      <c r="M66" s="29"/>
      <c r="N66" s="29">
        <f t="shared" si="13"/>
        <v>30393000</v>
      </c>
      <c r="O66" s="29"/>
      <c r="P66" s="29">
        <f t="shared" si="14"/>
        <v>30393000</v>
      </c>
      <c r="Q66" s="48"/>
      <c r="R66" s="29">
        <f t="shared" si="15"/>
        <v>30393000</v>
      </c>
      <c r="S66" s="48"/>
      <c r="T66" s="29">
        <f t="shared" si="16"/>
        <v>30393000</v>
      </c>
      <c r="U66" s="48"/>
      <c r="V66" s="29">
        <f t="shared" si="19"/>
        <v>30393000</v>
      </c>
      <c r="W66" s="48"/>
      <c r="X66" s="29">
        <f t="shared" si="20"/>
        <v>30393000</v>
      </c>
    </row>
    <row r="67" spans="1:24" ht="83.25" customHeight="1" x14ac:dyDescent="0.25">
      <c r="A67" s="5"/>
      <c r="B67" s="47" t="s">
        <v>209</v>
      </c>
      <c r="C67" s="47" t="s">
        <v>208</v>
      </c>
      <c r="D67" s="29"/>
      <c r="E67" s="29"/>
      <c r="F67" s="29"/>
      <c r="G67" s="29"/>
      <c r="H67" s="29"/>
      <c r="I67" s="46">
        <v>200444000</v>
      </c>
      <c r="J67" s="29">
        <f t="shared" si="11"/>
        <v>200444000</v>
      </c>
      <c r="K67" s="48"/>
      <c r="L67" s="29">
        <f t="shared" si="12"/>
        <v>200444000</v>
      </c>
      <c r="M67" s="48"/>
      <c r="N67" s="29">
        <f t="shared" si="13"/>
        <v>200444000</v>
      </c>
      <c r="O67" s="48"/>
      <c r="P67" s="29">
        <f t="shared" si="14"/>
        <v>200444000</v>
      </c>
      <c r="Q67" s="48"/>
      <c r="R67" s="29">
        <f t="shared" si="15"/>
        <v>200444000</v>
      </c>
      <c r="S67" s="48"/>
      <c r="T67" s="29">
        <f t="shared" si="16"/>
        <v>200444000</v>
      </c>
      <c r="U67" s="48"/>
      <c r="V67" s="29">
        <f t="shared" si="19"/>
        <v>200444000</v>
      </c>
      <c r="W67" s="48"/>
      <c r="X67" s="29">
        <f t="shared" si="20"/>
        <v>200444000</v>
      </c>
    </row>
    <row r="68" spans="1:24" ht="48.75" customHeight="1" x14ac:dyDescent="0.25">
      <c r="A68" s="5"/>
      <c r="B68" s="15" t="s">
        <v>127</v>
      </c>
      <c r="C68" s="43" t="s">
        <v>172</v>
      </c>
      <c r="D68" s="29">
        <v>9151100</v>
      </c>
      <c r="E68" s="29"/>
      <c r="F68" s="29">
        <f t="shared" si="0"/>
        <v>9151100</v>
      </c>
      <c r="G68" s="29"/>
      <c r="H68" s="29">
        <f t="shared" si="10"/>
        <v>9151100</v>
      </c>
      <c r="I68" s="29"/>
      <c r="J68" s="29">
        <f t="shared" si="11"/>
        <v>9151100</v>
      </c>
      <c r="K68" s="29"/>
      <c r="L68" s="29">
        <f t="shared" si="12"/>
        <v>9151100</v>
      </c>
      <c r="M68" s="29"/>
      <c r="N68" s="29">
        <f t="shared" si="13"/>
        <v>9151100</v>
      </c>
      <c r="O68" s="46">
        <v>4140700</v>
      </c>
      <c r="P68" s="29">
        <f t="shared" si="14"/>
        <v>13291800</v>
      </c>
      <c r="Q68" s="48"/>
      <c r="R68" s="29">
        <f t="shared" si="15"/>
        <v>13291800</v>
      </c>
      <c r="S68" s="48"/>
      <c r="T68" s="29">
        <f t="shared" si="16"/>
        <v>13291800</v>
      </c>
      <c r="U68" s="48"/>
      <c r="V68" s="29">
        <f t="shared" si="19"/>
        <v>13291800</v>
      </c>
      <c r="W68" s="48"/>
      <c r="X68" s="29">
        <f t="shared" si="20"/>
        <v>13291800</v>
      </c>
    </row>
    <row r="69" spans="1:24" ht="70.5" customHeight="1" x14ac:dyDescent="0.25">
      <c r="A69" s="5"/>
      <c r="B69" s="15" t="s">
        <v>283</v>
      </c>
      <c r="C69" s="80" t="s">
        <v>284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46"/>
      <c r="P69" s="29"/>
      <c r="Q69" s="48"/>
      <c r="R69" s="29"/>
      <c r="S69" s="48">
        <v>750519</v>
      </c>
      <c r="T69" s="29">
        <f t="shared" si="16"/>
        <v>750519</v>
      </c>
      <c r="U69" s="48"/>
      <c r="V69" s="29">
        <f t="shared" si="19"/>
        <v>750519</v>
      </c>
      <c r="W69" s="48"/>
      <c r="X69" s="29">
        <f t="shared" si="20"/>
        <v>750519</v>
      </c>
    </row>
    <row r="70" spans="1:24" ht="117.75" customHeight="1" x14ac:dyDescent="0.25">
      <c r="A70" s="5"/>
      <c r="B70" s="76" t="s">
        <v>304</v>
      </c>
      <c r="C70" s="35" t="s">
        <v>300</v>
      </c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>
        <v>2601000</v>
      </c>
      <c r="T70" s="29">
        <f t="shared" si="16"/>
        <v>2601000</v>
      </c>
      <c r="U70" s="29"/>
      <c r="V70" s="29">
        <f t="shared" si="19"/>
        <v>2601000</v>
      </c>
      <c r="W70" s="29"/>
      <c r="X70" s="29">
        <f t="shared" si="20"/>
        <v>2601000</v>
      </c>
    </row>
    <row r="71" spans="1:24" ht="48.75" customHeight="1" x14ac:dyDescent="0.25">
      <c r="A71" s="5"/>
      <c r="B71" s="15" t="s">
        <v>254</v>
      </c>
      <c r="C71" s="43" t="s">
        <v>255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46">
        <v>2931000</v>
      </c>
      <c r="P71" s="29">
        <f t="shared" si="14"/>
        <v>2931000</v>
      </c>
      <c r="Q71" s="48"/>
      <c r="R71" s="29">
        <f t="shared" si="15"/>
        <v>2931000</v>
      </c>
      <c r="S71" s="48"/>
      <c r="T71" s="29">
        <f t="shared" si="16"/>
        <v>2931000</v>
      </c>
      <c r="U71" s="48"/>
      <c r="V71" s="29">
        <f t="shared" si="19"/>
        <v>2931000</v>
      </c>
      <c r="W71" s="48"/>
      <c r="X71" s="29">
        <f t="shared" si="20"/>
        <v>2931000</v>
      </c>
    </row>
    <row r="72" spans="1:24" ht="83.25" customHeight="1" x14ac:dyDescent="0.25">
      <c r="A72" s="5"/>
      <c r="B72" s="47" t="s">
        <v>142</v>
      </c>
      <c r="C72" s="50" t="s">
        <v>211</v>
      </c>
      <c r="D72" s="29">
        <v>4836900</v>
      </c>
      <c r="E72" s="29"/>
      <c r="F72" s="29">
        <f t="shared" si="0"/>
        <v>4836900</v>
      </c>
      <c r="G72" s="29"/>
      <c r="H72" s="29">
        <f t="shared" si="10"/>
        <v>4836900</v>
      </c>
      <c r="I72" s="29"/>
      <c r="J72" s="29">
        <f t="shared" si="11"/>
        <v>4836900</v>
      </c>
      <c r="K72" s="29"/>
      <c r="L72" s="29">
        <f t="shared" si="12"/>
        <v>4836900</v>
      </c>
      <c r="M72" s="29"/>
      <c r="N72" s="29">
        <f t="shared" si="13"/>
        <v>4836900</v>
      </c>
      <c r="O72" s="29"/>
      <c r="P72" s="29">
        <f t="shared" si="14"/>
        <v>4836900</v>
      </c>
      <c r="Q72" s="48"/>
      <c r="R72" s="29">
        <f t="shared" si="15"/>
        <v>4836900</v>
      </c>
      <c r="S72" s="48"/>
      <c r="T72" s="29">
        <f t="shared" si="16"/>
        <v>4836900</v>
      </c>
      <c r="U72" s="48"/>
      <c r="V72" s="29">
        <f t="shared" si="19"/>
        <v>4836900</v>
      </c>
      <c r="W72" s="48"/>
      <c r="X72" s="29">
        <f t="shared" si="20"/>
        <v>4836900</v>
      </c>
    </row>
    <row r="73" spans="1:24" ht="83.25" customHeight="1" x14ac:dyDescent="0.25">
      <c r="A73" s="5"/>
      <c r="B73" s="47" t="s">
        <v>143</v>
      </c>
      <c r="C73" s="50" t="s">
        <v>212</v>
      </c>
      <c r="D73" s="29">
        <v>5962300</v>
      </c>
      <c r="E73" s="29"/>
      <c r="F73" s="29">
        <f t="shared" si="0"/>
        <v>5962300</v>
      </c>
      <c r="G73" s="29"/>
      <c r="H73" s="29">
        <f t="shared" si="10"/>
        <v>5962300</v>
      </c>
      <c r="I73" s="29"/>
      <c r="J73" s="29">
        <f t="shared" si="11"/>
        <v>5962300</v>
      </c>
      <c r="K73" s="29"/>
      <c r="L73" s="29">
        <f t="shared" si="12"/>
        <v>5962300</v>
      </c>
      <c r="M73" s="29"/>
      <c r="N73" s="29">
        <f t="shared" si="13"/>
        <v>5962300</v>
      </c>
      <c r="O73" s="29"/>
      <c r="P73" s="29">
        <f t="shared" si="14"/>
        <v>5962300</v>
      </c>
      <c r="Q73" s="48"/>
      <c r="R73" s="29">
        <f t="shared" si="15"/>
        <v>5962300</v>
      </c>
      <c r="S73" s="48"/>
      <c r="T73" s="29">
        <f t="shared" si="16"/>
        <v>5962300</v>
      </c>
      <c r="U73" s="48"/>
      <c r="V73" s="29">
        <f t="shared" si="19"/>
        <v>5962300</v>
      </c>
      <c r="W73" s="48"/>
      <c r="X73" s="29">
        <f t="shared" si="20"/>
        <v>5962300</v>
      </c>
    </row>
    <row r="74" spans="1:24" ht="68.25" customHeight="1" x14ac:dyDescent="0.25">
      <c r="A74" s="5"/>
      <c r="B74" s="47" t="s">
        <v>245</v>
      </c>
      <c r="C74" s="50" t="s">
        <v>248</v>
      </c>
      <c r="D74" s="42"/>
      <c r="E74" s="29"/>
      <c r="F74" s="29"/>
      <c r="G74" s="29"/>
      <c r="H74" s="29"/>
      <c r="I74" s="29"/>
      <c r="J74" s="29"/>
      <c r="K74" s="46">
        <v>20070352</v>
      </c>
      <c r="L74" s="29">
        <f t="shared" si="12"/>
        <v>20070352</v>
      </c>
      <c r="M74" s="48"/>
      <c r="N74" s="29">
        <f t="shared" si="13"/>
        <v>20070352</v>
      </c>
      <c r="O74" s="48"/>
      <c r="P74" s="29">
        <f t="shared" si="14"/>
        <v>20070352</v>
      </c>
      <c r="Q74" s="48"/>
      <c r="R74" s="29">
        <f t="shared" si="15"/>
        <v>20070352</v>
      </c>
      <c r="S74" s="48"/>
      <c r="T74" s="29">
        <f t="shared" si="16"/>
        <v>20070352</v>
      </c>
      <c r="U74" s="48"/>
      <c r="V74" s="29">
        <f t="shared" si="19"/>
        <v>20070352</v>
      </c>
      <c r="W74" s="48"/>
      <c r="X74" s="29">
        <f t="shared" si="20"/>
        <v>20070352</v>
      </c>
    </row>
    <row r="75" spans="1:24" ht="82.5" customHeight="1" x14ac:dyDescent="0.25">
      <c r="A75" s="5"/>
      <c r="B75" s="47" t="s">
        <v>233</v>
      </c>
      <c r="C75" s="47" t="s">
        <v>234</v>
      </c>
      <c r="D75" s="42"/>
      <c r="E75" s="29"/>
      <c r="F75" s="29"/>
      <c r="G75" s="29"/>
      <c r="H75" s="29"/>
      <c r="I75" s="29"/>
      <c r="J75" s="29"/>
      <c r="K75" s="29">
        <v>7423473</v>
      </c>
      <c r="L75" s="29">
        <f t="shared" si="12"/>
        <v>7423473</v>
      </c>
      <c r="M75" s="29"/>
      <c r="N75" s="29">
        <f t="shared" si="13"/>
        <v>7423473</v>
      </c>
      <c r="O75" s="29"/>
      <c r="P75" s="29">
        <f t="shared" si="14"/>
        <v>7423473</v>
      </c>
      <c r="Q75" s="48"/>
      <c r="R75" s="29">
        <f t="shared" si="15"/>
        <v>7423473</v>
      </c>
      <c r="S75" s="48"/>
      <c r="T75" s="29">
        <f t="shared" si="16"/>
        <v>7423473</v>
      </c>
      <c r="U75" s="48"/>
      <c r="V75" s="29">
        <f t="shared" si="19"/>
        <v>7423473</v>
      </c>
      <c r="W75" s="48"/>
      <c r="X75" s="29">
        <f t="shared" si="20"/>
        <v>7423473</v>
      </c>
    </row>
    <row r="76" spans="1:24" ht="100.5" customHeight="1" x14ac:dyDescent="0.25">
      <c r="A76" s="5"/>
      <c r="B76" s="15" t="s">
        <v>128</v>
      </c>
      <c r="C76" s="44" t="s">
        <v>129</v>
      </c>
      <c r="D76" s="42"/>
      <c r="E76" s="29"/>
      <c r="F76" s="29">
        <f>D76+E76</f>
        <v>0</v>
      </c>
      <c r="G76" s="29">
        <v>105789000</v>
      </c>
      <c r="H76" s="29">
        <f>F76+G76</f>
        <v>105789000</v>
      </c>
      <c r="I76" s="29"/>
      <c r="J76" s="29">
        <f>H76+I76</f>
        <v>105789000</v>
      </c>
      <c r="K76" s="29"/>
      <c r="L76" s="29">
        <f>J76+K76</f>
        <v>105789000</v>
      </c>
      <c r="M76" s="29"/>
      <c r="N76" s="29">
        <f>L76+M76</f>
        <v>105789000</v>
      </c>
      <c r="O76" s="29"/>
      <c r="P76" s="29">
        <f>N76+O76</f>
        <v>105789000</v>
      </c>
      <c r="Q76" s="48"/>
      <c r="R76" s="29">
        <f>P76+Q76</f>
        <v>105789000</v>
      </c>
      <c r="S76" s="48">
        <v>9331700</v>
      </c>
      <c r="T76" s="29">
        <f>R76+S76</f>
        <v>115120700</v>
      </c>
      <c r="U76" s="48"/>
      <c r="V76" s="29">
        <f>T76+U76</f>
        <v>115120700</v>
      </c>
      <c r="W76" s="48"/>
      <c r="X76" s="29">
        <f>V76+W76</f>
        <v>115120700</v>
      </c>
    </row>
    <row r="77" spans="1:24" ht="93.75" customHeight="1" x14ac:dyDescent="0.25">
      <c r="A77" s="5"/>
      <c r="B77" s="15" t="s">
        <v>144</v>
      </c>
      <c r="C77" s="50" t="s">
        <v>213</v>
      </c>
      <c r="D77" s="29">
        <v>23287300</v>
      </c>
      <c r="E77" s="29"/>
      <c r="F77" s="29">
        <f t="shared" si="0"/>
        <v>23287300</v>
      </c>
      <c r="G77" s="29">
        <v>1122600</v>
      </c>
      <c r="H77" s="29">
        <f t="shared" si="10"/>
        <v>24409900</v>
      </c>
      <c r="I77" s="29"/>
      <c r="J77" s="29">
        <f t="shared" ref="J77:J155" si="21">H77+I77</f>
        <v>24409900</v>
      </c>
      <c r="K77" s="29"/>
      <c r="L77" s="29">
        <f t="shared" ref="L77:L155" si="22">J77+K77</f>
        <v>24409900</v>
      </c>
      <c r="M77" s="29"/>
      <c r="N77" s="29">
        <f t="shared" ref="N77:N155" si="23">L77+M77</f>
        <v>24409900</v>
      </c>
      <c r="O77" s="29"/>
      <c r="P77" s="29">
        <f t="shared" ref="P77:P155" si="24">N77+O77</f>
        <v>24409900</v>
      </c>
      <c r="Q77" s="48"/>
      <c r="R77" s="29">
        <f t="shared" ref="R77:R155" si="25">P77+Q77</f>
        <v>24409900</v>
      </c>
      <c r="S77" s="48"/>
      <c r="T77" s="29">
        <f t="shared" ref="T77:T155" si="26">R77+S77</f>
        <v>24409900</v>
      </c>
      <c r="U77" s="48"/>
      <c r="V77" s="29">
        <f t="shared" ref="V77:V89" si="27">T77+U77</f>
        <v>24409900</v>
      </c>
      <c r="W77" s="48"/>
      <c r="X77" s="29">
        <f t="shared" ref="X77:X89" si="28">V77+W77</f>
        <v>24409900</v>
      </c>
    </row>
    <row r="78" spans="1:24" ht="49.5" customHeight="1" x14ac:dyDescent="0.25">
      <c r="A78" s="5"/>
      <c r="B78" s="15" t="s">
        <v>222</v>
      </c>
      <c r="C78" s="50" t="s">
        <v>223</v>
      </c>
      <c r="D78" s="29"/>
      <c r="E78" s="29"/>
      <c r="F78" s="29"/>
      <c r="G78" s="29"/>
      <c r="H78" s="29"/>
      <c r="I78" s="29"/>
      <c r="J78" s="29"/>
      <c r="K78" s="29">
        <v>1434700</v>
      </c>
      <c r="L78" s="29">
        <f t="shared" si="22"/>
        <v>1434700</v>
      </c>
      <c r="M78" s="29"/>
      <c r="N78" s="29">
        <f t="shared" si="23"/>
        <v>1434700</v>
      </c>
      <c r="O78" s="29"/>
      <c r="P78" s="29">
        <f t="shared" si="24"/>
        <v>1434700</v>
      </c>
      <c r="Q78" s="48"/>
      <c r="R78" s="29">
        <f t="shared" si="25"/>
        <v>1434700</v>
      </c>
      <c r="S78" s="48">
        <v>863100</v>
      </c>
      <c r="T78" s="29">
        <f t="shared" si="26"/>
        <v>2297800</v>
      </c>
      <c r="U78" s="48"/>
      <c r="V78" s="29">
        <f t="shared" si="27"/>
        <v>2297800</v>
      </c>
      <c r="W78" s="48"/>
      <c r="X78" s="29">
        <f t="shared" si="28"/>
        <v>2297800</v>
      </c>
    </row>
    <row r="79" spans="1:24" ht="82.5" customHeight="1" x14ac:dyDescent="0.25">
      <c r="A79" s="5"/>
      <c r="B79" s="15" t="s">
        <v>202</v>
      </c>
      <c r="C79" s="30" t="s">
        <v>203</v>
      </c>
      <c r="D79" s="29"/>
      <c r="E79" s="29"/>
      <c r="F79" s="29"/>
      <c r="G79" s="29">
        <v>13254500</v>
      </c>
      <c r="H79" s="29">
        <f t="shared" si="10"/>
        <v>13254500</v>
      </c>
      <c r="I79" s="29"/>
      <c r="J79" s="29">
        <f t="shared" si="21"/>
        <v>13254500</v>
      </c>
      <c r="K79" s="29">
        <v>4099800</v>
      </c>
      <c r="L79" s="29">
        <f t="shared" si="22"/>
        <v>17354300</v>
      </c>
      <c r="M79" s="29"/>
      <c r="N79" s="29">
        <f t="shared" si="23"/>
        <v>17354300</v>
      </c>
      <c r="O79" s="29"/>
      <c r="P79" s="29">
        <f t="shared" si="24"/>
        <v>17354300</v>
      </c>
      <c r="Q79" s="48"/>
      <c r="R79" s="29">
        <f t="shared" si="25"/>
        <v>17354300</v>
      </c>
      <c r="S79" s="72">
        <v>-8854300</v>
      </c>
      <c r="T79" s="29">
        <f t="shared" si="26"/>
        <v>8500000</v>
      </c>
      <c r="U79" s="72"/>
      <c r="V79" s="29">
        <f t="shared" si="27"/>
        <v>8500000</v>
      </c>
      <c r="W79" s="72"/>
      <c r="X79" s="29">
        <f t="shared" si="28"/>
        <v>8500000</v>
      </c>
    </row>
    <row r="80" spans="1:24" ht="99" customHeight="1" x14ac:dyDescent="0.25">
      <c r="A80" s="5"/>
      <c r="B80" s="15" t="s">
        <v>281</v>
      </c>
      <c r="C80" s="30" t="s">
        <v>224</v>
      </c>
      <c r="D80" s="29"/>
      <c r="E80" s="29"/>
      <c r="F80" s="29"/>
      <c r="G80" s="29"/>
      <c r="H80" s="29"/>
      <c r="I80" s="29"/>
      <c r="J80" s="29"/>
      <c r="K80" s="29">
        <v>43155200</v>
      </c>
      <c r="L80" s="29">
        <f t="shared" si="22"/>
        <v>43155200</v>
      </c>
      <c r="M80" s="29"/>
      <c r="N80" s="29">
        <f t="shared" si="23"/>
        <v>43155200</v>
      </c>
      <c r="O80" s="29"/>
      <c r="P80" s="29">
        <f t="shared" si="24"/>
        <v>43155200</v>
      </c>
      <c r="Q80" s="48"/>
      <c r="R80" s="29">
        <f t="shared" si="25"/>
        <v>43155200</v>
      </c>
      <c r="S80" s="48"/>
      <c r="T80" s="29">
        <f t="shared" si="26"/>
        <v>43155200</v>
      </c>
      <c r="U80" s="48">
        <v>7314900</v>
      </c>
      <c r="V80" s="29">
        <f t="shared" si="27"/>
        <v>50470100</v>
      </c>
      <c r="W80" s="48"/>
      <c r="X80" s="29">
        <f t="shared" si="28"/>
        <v>50470100</v>
      </c>
    </row>
    <row r="81" spans="1:24" ht="97.5" hidden="1" customHeight="1" x14ac:dyDescent="0.25">
      <c r="A81" s="5"/>
      <c r="B81" s="15" t="s">
        <v>176</v>
      </c>
      <c r="C81" s="30" t="s">
        <v>181</v>
      </c>
      <c r="D81" s="29"/>
      <c r="E81" s="29"/>
      <c r="F81" s="29"/>
      <c r="G81" s="29">
        <v>1362100</v>
      </c>
      <c r="H81" s="29">
        <f t="shared" si="10"/>
        <v>1362100</v>
      </c>
      <c r="I81" s="29"/>
      <c r="J81" s="29">
        <f t="shared" si="21"/>
        <v>1362100</v>
      </c>
      <c r="K81" s="29"/>
      <c r="L81" s="29">
        <f t="shared" si="22"/>
        <v>1362100</v>
      </c>
      <c r="M81" s="29"/>
      <c r="N81" s="29">
        <f t="shared" si="23"/>
        <v>1362100</v>
      </c>
      <c r="O81" s="29"/>
      <c r="P81" s="29">
        <f t="shared" si="24"/>
        <v>1362100</v>
      </c>
      <c r="Q81" s="48"/>
      <c r="R81" s="29">
        <f t="shared" si="25"/>
        <v>1362100</v>
      </c>
      <c r="S81" s="72">
        <v>-1362100</v>
      </c>
      <c r="T81" s="29">
        <f t="shared" si="26"/>
        <v>0</v>
      </c>
      <c r="U81" s="72"/>
      <c r="V81" s="29">
        <f t="shared" si="27"/>
        <v>0</v>
      </c>
      <c r="W81" s="72"/>
      <c r="X81" s="29">
        <f t="shared" si="28"/>
        <v>0</v>
      </c>
    </row>
    <row r="82" spans="1:24" ht="64.5" customHeight="1" x14ac:dyDescent="0.25">
      <c r="A82" s="5"/>
      <c r="B82" s="31" t="s">
        <v>177</v>
      </c>
      <c r="C82" s="30" t="s">
        <v>182</v>
      </c>
      <c r="D82" s="29"/>
      <c r="E82" s="29"/>
      <c r="F82" s="29"/>
      <c r="G82" s="29">
        <v>54592900</v>
      </c>
      <c r="H82" s="29">
        <f t="shared" si="10"/>
        <v>54592900</v>
      </c>
      <c r="I82" s="29"/>
      <c r="J82" s="29">
        <f t="shared" si="21"/>
        <v>54592900</v>
      </c>
      <c r="K82" s="29"/>
      <c r="L82" s="29">
        <f t="shared" si="22"/>
        <v>54592900</v>
      </c>
      <c r="M82" s="29"/>
      <c r="N82" s="29">
        <f t="shared" si="23"/>
        <v>54592900</v>
      </c>
      <c r="O82" s="46">
        <v>18901500</v>
      </c>
      <c r="P82" s="29">
        <f t="shared" si="24"/>
        <v>73494400</v>
      </c>
      <c r="Q82" s="48"/>
      <c r="R82" s="29">
        <f t="shared" si="25"/>
        <v>73494400</v>
      </c>
      <c r="S82" s="48"/>
      <c r="T82" s="29">
        <f t="shared" si="26"/>
        <v>73494400</v>
      </c>
      <c r="U82" s="48"/>
      <c r="V82" s="29">
        <f t="shared" si="27"/>
        <v>73494400</v>
      </c>
      <c r="W82" s="48"/>
      <c r="X82" s="29">
        <f t="shared" si="28"/>
        <v>73494400</v>
      </c>
    </row>
    <row r="83" spans="1:24" ht="51" customHeight="1" x14ac:dyDescent="0.25">
      <c r="A83" s="5"/>
      <c r="B83" s="15" t="s">
        <v>178</v>
      </c>
      <c r="C83" s="30" t="s">
        <v>183</v>
      </c>
      <c r="D83" s="29"/>
      <c r="E83" s="29"/>
      <c r="F83" s="29"/>
      <c r="G83" s="29">
        <v>40521100</v>
      </c>
      <c r="H83" s="29">
        <f t="shared" si="10"/>
        <v>40521100</v>
      </c>
      <c r="I83" s="29"/>
      <c r="J83" s="29">
        <f t="shared" si="21"/>
        <v>40521100</v>
      </c>
      <c r="K83" s="29"/>
      <c r="L83" s="29">
        <f t="shared" si="22"/>
        <v>40521100</v>
      </c>
      <c r="M83" s="29"/>
      <c r="N83" s="29">
        <f t="shared" si="23"/>
        <v>40521100</v>
      </c>
      <c r="O83" s="29"/>
      <c r="P83" s="29">
        <f t="shared" si="24"/>
        <v>40521100</v>
      </c>
      <c r="Q83" s="48"/>
      <c r="R83" s="29">
        <f t="shared" si="25"/>
        <v>40521100</v>
      </c>
      <c r="S83" s="48"/>
      <c r="T83" s="29">
        <f t="shared" si="26"/>
        <v>40521100</v>
      </c>
      <c r="U83" s="48"/>
      <c r="V83" s="29">
        <f t="shared" si="27"/>
        <v>40521100</v>
      </c>
      <c r="W83" s="48"/>
      <c r="X83" s="29">
        <f t="shared" si="28"/>
        <v>40521100</v>
      </c>
    </row>
    <row r="84" spans="1:24" ht="65.25" customHeight="1" x14ac:dyDescent="0.25">
      <c r="A84" s="5"/>
      <c r="B84" s="15" t="s">
        <v>225</v>
      </c>
      <c r="C84" s="30" t="s">
        <v>226</v>
      </c>
      <c r="D84" s="29"/>
      <c r="E84" s="29"/>
      <c r="F84" s="29"/>
      <c r="G84" s="29"/>
      <c r="H84" s="29"/>
      <c r="I84" s="29"/>
      <c r="J84" s="29"/>
      <c r="K84" s="29">
        <v>139101500</v>
      </c>
      <c r="L84" s="29">
        <f t="shared" si="22"/>
        <v>139101500</v>
      </c>
      <c r="M84" s="29"/>
      <c r="N84" s="29">
        <f t="shared" si="23"/>
        <v>139101500</v>
      </c>
      <c r="O84" s="29"/>
      <c r="P84" s="29">
        <f t="shared" si="24"/>
        <v>139101500</v>
      </c>
      <c r="Q84" s="48"/>
      <c r="R84" s="29">
        <f t="shared" si="25"/>
        <v>139101500</v>
      </c>
      <c r="S84" s="48"/>
      <c r="T84" s="29">
        <f t="shared" si="26"/>
        <v>139101500</v>
      </c>
      <c r="U84" s="48"/>
      <c r="V84" s="29">
        <f t="shared" si="27"/>
        <v>139101500</v>
      </c>
      <c r="W84" s="48"/>
      <c r="X84" s="29">
        <f t="shared" si="28"/>
        <v>139101500</v>
      </c>
    </row>
    <row r="85" spans="1:24" ht="65.25" customHeight="1" x14ac:dyDescent="0.25">
      <c r="A85" s="5"/>
      <c r="B85" s="15" t="s">
        <v>256</v>
      </c>
      <c r="C85" s="30" t="s">
        <v>277</v>
      </c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46">
        <v>474000</v>
      </c>
      <c r="P85" s="29">
        <f t="shared" si="24"/>
        <v>474000</v>
      </c>
      <c r="Q85" s="48"/>
      <c r="R85" s="29">
        <f t="shared" si="25"/>
        <v>474000</v>
      </c>
      <c r="S85" s="48"/>
      <c r="T85" s="29">
        <f t="shared" si="26"/>
        <v>474000</v>
      </c>
      <c r="U85" s="48"/>
      <c r="V85" s="29">
        <f t="shared" si="27"/>
        <v>474000</v>
      </c>
      <c r="W85" s="48"/>
      <c r="X85" s="29">
        <f t="shared" si="28"/>
        <v>474000</v>
      </c>
    </row>
    <row r="86" spans="1:24" ht="83.25" customHeight="1" x14ac:dyDescent="0.25">
      <c r="A86" s="5"/>
      <c r="B86" s="15" t="s">
        <v>179</v>
      </c>
      <c r="C86" s="30" t="s">
        <v>184</v>
      </c>
      <c r="D86" s="29"/>
      <c r="E86" s="29"/>
      <c r="F86" s="29"/>
      <c r="G86" s="29">
        <v>64480000</v>
      </c>
      <c r="H86" s="29">
        <f t="shared" si="10"/>
        <v>64480000</v>
      </c>
      <c r="I86" s="29"/>
      <c r="J86" s="29">
        <f t="shared" si="21"/>
        <v>64480000</v>
      </c>
      <c r="K86" s="29"/>
      <c r="L86" s="29">
        <f t="shared" si="22"/>
        <v>64480000</v>
      </c>
      <c r="M86" s="29"/>
      <c r="N86" s="29">
        <f t="shared" si="23"/>
        <v>64480000</v>
      </c>
      <c r="O86" s="29"/>
      <c r="P86" s="29">
        <f t="shared" si="24"/>
        <v>64480000</v>
      </c>
      <c r="Q86" s="48"/>
      <c r="R86" s="29">
        <f t="shared" si="25"/>
        <v>64480000</v>
      </c>
      <c r="S86" s="72">
        <v>-4480000</v>
      </c>
      <c r="T86" s="29">
        <f t="shared" si="26"/>
        <v>60000000</v>
      </c>
      <c r="U86" s="72"/>
      <c r="V86" s="29">
        <f t="shared" si="27"/>
        <v>60000000</v>
      </c>
      <c r="W86" s="72"/>
      <c r="X86" s="29">
        <f t="shared" si="28"/>
        <v>60000000</v>
      </c>
    </row>
    <row r="87" spans="1:24" ht="98.25" customHeight="1" x14ac:dyDescent="0.25">
      <c r="A87" s="5"/>
      <c r="B87" s="15" t="s">
        <v>227</v>
      </c>
      <c r="C87" s="30" t="s">
        <v>228</v>
      </c>
      <c r="D87" s="29"/>
      <c r="E87" s="29"/>
      <c r="F87" s="29"/>
      <c r="G87" s="29"/>
      <c r="H87" s="29"/>
      <c r="I87" s="29"/>
      <c r="J87" s="29"/>
      <c r="K87" s="29">
        <v>534848800</v>
      </c>
      <c r="L87" s="29">
        <f t="shared" si="22"/>
        <v>534848800</v>
      </c>
      <c r="M87" s="29"/>
      <c r="N87" s="29">
        <f t="shared" si="23"/>
        <v>534848800</v>
      </c>
      <c r="O87" s="46">
        <v>210584300</v>
      </c>
      <c r="P87" s="29">
        <f t="shared" si="24"/>
        <v>745433100</v>
      </c>
      <c r="Q87" s="48"/>
      <c r="R87" s="29">
        <f t="shared" si="25"/>
        <v>745433100</v>
      </c>
      <c r="S87" s="48"/>
      <c r="T87" s="29">
        <f t="shared" si="26"/>
        <v>745433100</v>
      </c>
      <c r="U87" s="48">
        <v>429312400</v>
      </c>
      <c r="V87" s="29">
        <f t="shared" si="27"/>
        <v>1174745500</v>
      </c>
      <c r="W87" s="48"/>
      <c r="X87" s="29">
        <f t="shared" si="28"/>
        <v>1174745500</v>
      </c>
    </row>
    <row r="88" spans="1:24" ht="97.5" customHeight="1" x14ac:dyDescent="0.25">
      <c r="A88" s="5"/>
      <c r="B88" s="15" t="s">
        <v>180</v>
      </c>
      <c r="C88" s="30" t="s">
        <v>185</v>
      </c>
      <c r="D88" s="29"/>
      <c r="E88" s="29"/>
      <c r="F88" s="29"/>
      <c r="G88" s="29">
        <v>1387700</v>
      </c>
      <c r="H88" s="29">
        <f t="shared" si="10"/>
        <v>1387700</v>
      </c>
      <c r="I88" s="29"/>
      <c r="J88" s="29">
        <f t="shared" si="21"/>
        <v>1387700</v>
      </c>
      <c r="K88" s="29"/>
      <c r="L88" s="29">
        <f t="shared" si="22"/>
        <v>1387700</v>
      </c>
      <c r="M88" s="29"/>
      <c r="N88" s="29">
        <f t="shared" si="23"/>
        <v>1387700</v>
      </c>
      <c r="O88" s="29"/>
      <c r="P88" s="29">
        <f t="shared" si="24"/>
        <v>1387700</v>
      </c>
      <c r="Q88" s="48"/>
      <c r="R88" s="29">
        <f t="shared" si="25"/>
        <v>1387700</v>
      </c>
      <c r="S88" s="48"/>
      <c r="T88" s="29">
        <f t="shared" si="26"/>
        <v>1387700</v>
      </c>
      <c r="U88" s="48"/>
      <c r="V88" s="29">
        <f t="shared" si="27"/>
        <v>1387700</v>
      </c>
      <c r="W88" s="48"/>
      <c r="X88" s="29">
        <f t="shared" si="28"/>
        <v>1387700</v>
      </c>
    </row>
    <row r="89" spans="1:24" ht="79.5" customHeight="1" x14ac:dyDescent="0.25">
      <c r="A89" s="5"/>
      <c r="B89" s="15" t="s">
        <v>229</v>
      </c>
      <c r="C89" s="30" t="s">
        <v>230</v>
      </c>
      <c r="D89" s="29"/>
      <c r="E89" s="29"/>
      <c r="F89" s="29"/>
      <c r="G89" s="29"/>
      <c r="H89" s="29"/>
      <c r="I89" s="29"/>
      <c r="J89" s="29"/>
      <c r="K89" s="29">
        <v>3847800</v>
      </c>
      <c r="L89" s="29">
        <f t="shared" si="22"/>
        <v>3847800</v>
      </c>
      <c r="M89" s="29"/>
      <c r="N89" s="29">
        <f t="shared" si="23"/>
        <v>3847800</v>
      </c>
      <c r="O89" s="29"/>
      <c r="P89" s="29">
        <f t="shared" si="24"/>
        <v>3847800</v>
      </c>
      <c r="Q89" s="48"/>
      <c r="R89" s="29">
        <f t="shared" si="25"/>
        <v>3847800</v>
      </c>
      <c r="S89" s="48"/>
      <c r="T89" s="29">
        <f t="shared" si="26"/>
        <v>3847800</v>
      </c>
      <c r="U89" s="48"/>
      <c r="V89" s="29">
        <f t="shared" si="27"/>
        <v>3847800</v>
      </c>
      <c r="W89" s="48"/>
      <c r="X89" s="29">
        <f t="shared" si="28"/>
        <v>3847800</v>
      </c>
    </row>
    <row r="90" spans="1:24" ht="49.5" customHeight="1" x14ac:dyDescent="0.25">
      <c r="A90" s="5"/>
      <c r="B90" s="15" t="s">
        <v>278</v>
      </c>
      <c r="C90" s="30" t="s">
        <v>257</v>
      </c>
      <c r="D90" s="29"/>
      <c r="E90" s="29"/>
      <c r="F90" s="29"/>
      <c r="G90" s="29"/>
      <c r="H90" s="29"/>
      <c r="I90" s="29"/>
      <c r="J90" s="29"/>
      <c r="K90" s="46"/>
      <c r="L90" s="29"/>
      <c r="M90" s="48"/>
      <c r="N90" s="29"/>
      <c r="O90" s="46">
        <v>385489800</v>
      </c>
      <c r="P90" s="29">
        <f>N90+O90</f>
        <v>385489800</v>
      </c>
      <c r="Q90" s="48"/>
      <c r="R90" s="29">
        <f>P90+Q90</f>
        <v>385489800</v>
      </c>
      <c r="S90" s="48"/>
      <c r="T90" s="29">
        <f>R90+S90</f>
        <v>385489800</v>
      </c>
      <c r="U90" s="48"/>
      <c r="V90" s="29">
        <f>T90+U90</f>
        <v>385489800</v>
      </c>
      <c r="W90" s="48"/>
      <c r="X90" s="29">
        <f>V90+W90</f>
        <v>385489800</v>
      </c>
    </row>
    <row r="91" spans="1:24" ht="69" customHeight="1" x14ac:dyDescent="0.25">
      <c r="A91" s="5"/>
      <c r="B91" s="47" t="s">
        <v>235</v>
      </c>
      <c r="C91" s="50" t="s">
        <v>236</v>
      </c>
      <c r="D91" s="29"/>
      <c r="E91" s="29"/>
      <c r="F91" s="29"/>
      <c r="G91" s="29"/>
      <c r="H91" s="29"/>
      <c r="I91" s="29"/>
      <c r="J91" s="29"/>
      <c r="K91" s="29">
        <v>6374900</v>
      </c>
      <c r="L91" s="29">
        <f t="shared" si="22"/>
        <v>6374900</v>
      </c>
      <c r="M91" s="29"/>
      <c r="N91" s="29">
        <f t="shared" si="23"/>
        <v>6374900</v>
      </c>
      <c r="O91" s="29"/>
      <c r="P91" s="29">
        <f t="shared" si="24"/>
        <v>6374900</v>
      </c>
      <c r="Q91" s="48"/>
      <c r="R91" s="29">
        <f t="shared" si="25"/>
        <v>6374900</v>
      </c>
      <c r="S91" s="48"/>
      <c r="T91" s="29">
        <f t="shared" si="26"/>
        <v>6374900</v>
      </c>
      <c r="U91" s="48"/>
      <c r="V91" s="29">
        <f t="shared" ref="V91:V94" si="29">T91+U91</f>
        <v>6374900</v>
      </c>
      <c r="W91" s="48"/>
      <c r="X91" s="29">
        <f t="shared" ref="X91:X94" si="30">V91+W91</f>
        <v>6374900</v>
      </c>
    </row>
    <row r="92" spans="1:24" ht="67.5" customHeight="1" x14ac:dyDescent="0.25">
      <c r="A92" s="5"/>
      <c r="B92" s="15" t="s">
        <v>188</v>
      </c>
      <c r="C92" s="30" t="s">
        <v>189</v>
      </c>
      <c r="D92" s="29"/>
      <c r="E92" s="29"/>
      <c r="F92" s="29"/>
      <c r="G92" s="29">
        <v>40167</v>
      </c>
      <c r="H92" s="29">
        <f t="shared" si="10"/>
        <v>40167</v>
      </c>
      <c r="I92" s="29"/>
      <c r="J92" s="29">
        <f t="shared" si="21"/>
        <v>40167</v>
      </c>
      <c r="K92" s="29"/>
      <c r="L92" s="29">
        <f t="shared" si="22"/>
        <v>40167</v>
      </c>
      <c r="M92" s="29"/>
      <c r="N92" s="29">
        <f t="shared" si="23"/>
        <v>40167</v>
      </c>
      <c r="O92" s="46">
        <v>14600</v>
      </c>
      <c r="P92" s="29">
        <f t="shared" si="24"/>
        <v>54767</v>
      </c>
      <c r="Q92" s="48"/>
      <c r="R92" s="29">
        <f t="shared" si="25"/>
        <v>54767</v>
      </c>
      <c r="S92" s="48">
        <v>14202</v>
      </c>
      <c r="T92" s="29">
        <f t="shared" si="26"/>
        <v>68969</v>
      </c>
      <c r="U92" s="48">
        <v>4900</v>
      </c>
      <c r="V92" s="29">
        <f t="shared" si="29"/>
        <v>73869</v>
      </c>
      <c r="W92" s="48"/>
      <c r="X92" s="29">
        <f t="shared" si="30"/>
        <v>73869</v>
      </c>
    </row>
    <row r="93" spans="1:24" ht="81" customHeight="1" x14ac:dyDescent="0.25">
      <c r="A93" s="5"/>
      <c r="B93" s="15" t="s">
        <v>190</v>
      </c>
      <c r="C93" s="30" t="s">
        <v>191</v>
      </c>
      <c r="D93" s="29"/>
      <c r="E93" s="29"/>
      <c r="F93" s="29"/>
      <c r="G93" s="29">
        <f>15000+24246</f>
        <v>39246</v>
      </c>
      <c r="H93" s="29">
        <f t="shared" si="10"/>
        <v>39246</v>
      </c>
      <c r="I93" s="29"/>
      <c r="J93" s="29">
        <f t="shared" si="21"/>
        <v>39246</v>
      </c>
      <c r="K93" s="29"/>
      <c r="L93" s="29">
        <f t="shared" si="22"/>
        <v>39246</v>
      </c>
      <c r="M93" s="29"/>
      <c r="N93" s="29">
        <f t="shared" si="23"/>
        <v>39246</v>
      </c>
      <c r="O93" s="46">
        <v>23294</v>
      </c>
      <c r="P93" s="29">
        <f t="shared" si="24"/>
        <v>62540</v>
      </c>
      <c r="Q93" s="48"/>
      <c r="R93" s="29">
        <f t="shared" si="25"/>
        <v>62540</v>
      </c>
      <c r="S93" s="48">
        <v>749720</v>
      </c>
      <c r="T93" s="29">
        <f t="shared" si="26"/>
        <v>812260</v>
      </c>
      <c r="U93" s="48"/>
      <c r="V93" s="29">
        <f t="shared" si="29"/>
        <v>812260</v>
      </c>
      <c r="W93" s="48"/>
      <c r="X93" s="29">
        <f t="shared" si="30"/>
        <v>812260</v>
      </c>
    </row>
    <row r="94" spans="1:24" ht="49.5" customHeight="1" x14ac:dyDescent="0.25">
      <c r="A94" s="5"/>
      <c r="B94" s="47" t="s">
        <v>216</v>
      </c>
      <c r="C94" s="50" t="s">
        <v>217</v>
      </c>
      <c r="D94" s="29"/>
      <c r="E94" s="29"/>
      <c r="F94" s="29"/>
      <c r="G94" s="29"/>
      <c r="H94" s="29"/>
      <c r="I94" s="29"/>
      <c r="J94" s="29"/>
      <c r="K94" s="46">
        <v>18000000</v>
      </c>
      <c r="L94" s="29">
        <f t="shared" si="22"/>
        <v>18000000</v>
      </c>
      <c r="M94" s="48"/>
      <c r="N94" s="29">
        <f t="shared" si="23"/>
        <v>18000000</v>
      </c>
      <c r="O94" s="48"/>
      <c r="P94" s="29">
        <f t="shared" si="24"/>
        <v>18000000</v>
      </c>
      <c r="Q94" s="48"/>
      <c r="R94" s="29">
        <f t="shared" si="25"/>
        <v>18000000</v>
      </c>
      <c r="S94" s="48"/>
      <c r="T94" s="29">
        <f t="shared" si="26"/>
        <v>18000000</v>
      </c>
      <c r="U94" s="48"/>
      <c r="V94" s="29">
        <f t="shared" si="29"/>
        <v>18000000</v>
      </c>
      <c r="W94" s="48"/>
      <c r="X94" s="29">
        <f t="shared" si="30"/>
        <v>18000000</v>
      </c>
    </row>
    <row r="95" spans="1:24" ht="81" customHeight="1" x14ac:dyDescent="0.25">
      <c r="A95" s="5"/>
      <c r="B95" s="15" t="s">
        <v>287</v>
      </c>
      <c r="C95" s="30" t="s">
        <v>288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>
        <v>778100</v>
      </c>
      <c r="T95" s="29">
        <f>R95+S95</f>
        <v>778100</v>
      </c>
      <c r="U95" s="29"/>
      <c r="V95" s="29">
        <f>T95+U95</f>
        <v>778100</v>
      </c>
      <c r="W95" s="29"/>
      <c r="X95" s="29">
        <f>V95+W95</f>
        <v>778100</v>
      </c>
    </row>
    <row r="96" spans="1:24" ht="35.25" customHeight="1" x14ac:dyDescent="0.25">
      <c r="A96" s="5"/>
      <c r="B96" s="11" t="s">
        <v>91</v>
      </c>
      <c r="C96" s="11" t="s">
        <v>92</v>
      </c>
      <c r="D96" s="12">
        <f>SUM(D97:D123)</f>
        <v>3108074100</v>
      </c>
      <c r="E96" s="12">
        <f>SUM(E97:E123)</f>
        <v>0</v>
      </c>
      <c r="F96" s="12">
        <f t="shared" si="0"/>
        <v>3108074100</v>
      </c>
      <c r="G96" s="12">
        <f>SUM(G97:G123)</f>
        <v>195779000</v>
      </c>
      <c r="H96" s="12">
        <f t="shared" si="10"/>
        <v>3303853100</v>
      </c>
      <c r="I96" s="12">
        <f>SUM(I97:I123)</f>
        <v>0</v>
      </c>
      <c r="J96" s="12">
        <f t="shared" si="21"/>
        <v>3303853100</v>
      </c>
      <c r="K96" s="12">
        <f>SUM(K97:K123)</f>
        <v>-631868400</v>
      </c>
      <c r="L96" s="12">
        <f t="shared" si="22"/>
        <v>2671984700</v>
      </c>
      <c r="M96" s="12">
        <f>SUM(M97:M123)</f>
        <v>0</v>
      </c>
      <c r="N96" s="12">
        <f t="shared" si="23"/>
        <v>2671984700</v>
      </c>
      <c r="O96" s="12">
        <f>SUM(O97:O123)</f>
        <v>-250894100</v>
      </c>
      <c r="P96" s="12">
        <f t="shared" si="24"/>
        <v>2421090600</v>
      </c>
      <c r="Q96" s="21">
        <f>SUM(Q97:Q123)</f>
        <v>0</v>
      </c>
      <c r="R96" s="12">
        <f t="shared" si="25"/>
        <v>2421090600</v>
      </c>
      <c r="S96" s="21">
        <f>SUM(S97:S123)</f>
        <v>6973961</v>
      </c>
      <c r="T96" s="12">
        <f>R96+S96</f>
        <v>2428064561</v>
      </c>
      <c r="U96" s="21">
        <f>SUM(U97:U123)</f>
        <v>0</v>
      </c>
      <c r="V96" s="12">
        <f>T96+U96</f>
        <v>2428064561</v>
      </c>
      <c r="W96" s="21">
        <f>SUM(W97:W123)</f>
        <v>23854151</v>
      </c>
      <c r="X96" s="12">
        <f>V96+W96</f>
        <v>2451918712</v>
      </c>
    </row>
    <row r="97" spans="1:24" ht="51" customHeight="1" x14ac:dyDescent="0.25">
      <c r="A97" s="5"/>
      <c r="B97" s="15" t="s">
        <v>93</v>
      </c>
      <c r="C97" s="15" t="s">
        <v>94</v>
      </c>
      <c r="D97" s="29">
        <v>1223168100</v>
      </c>
      <c r="E97" s="29"/>
      <c r="F97" s="29">
        <f t="shared" si="0"/>
        <v>1223168100</v>
      </c>
      <c r="G97" s="29"/>
      <c r="H97" s="29">
        <f t="shared" si="10"/>
        <v>1223168100</v>
      </c>
      <c r="I97" s="29"/>
      <c r="J97" s="29">
        <f t="shared" si="21"/>
        <v>1223168100</v>
      </c>
      <c r="K97" s="29"/>
      <c r="L97" s="29">
        <f t="shared" si="22"/>
        <v>1223168100</v>
      </c>
      <c r="M97" s="29"/>
      <c r="N97" s="29">
        <f t="shared" si="23"/>
        <v>1223168100</v>
      </c>
      <c r="O97" s="46">
        <v>-264743600</v>
      </c>
      <c r="P97" s="29">
        <f t="shared" si="24"/>
        <v>958424500</v>
      </c>
      <c r="Q97" s="48"/>
      <c r="R97" s="29">
        <f t="shared" si="25"/>
        <v>958424500</v>
      </c>
      <c r="S97" s="48"/>
      <c r="T97" s="29">
        <f t="shared" si="26"/>
        <v>958424500</v>
      </c>
      <c r="U97" s="48"/>
      <c r="V97" s="29">
        <f t="shared" ref="V97:V126" si="31">T97+U97</f>
        <v>958424500</v>
      </c>
      <c r="W97" s="48"/>
      <c r="X97" s="29">
        <f t="shared" ref="X97:X126" si="32">V97+W97</f>
        <v>958424500</v>
      </c>
    </row>
    <row r="98" spans="1:24" ht="51.75" hidden="1" customHeight="1" x14ac:dyDescent="0.25">
      <c r="A98" s="5"/>
      <c r="B98" s="15" t="s">
        <v>95</v>
      </c>
      <c r="C98" s="15" t="s">
        <v>96</v>
      </c>
      <c r="D98" s="29"/>
      <c r="E98" s="29"/>
      <c r="F98" s="29">
        <f t="shared" si="0"/>
        <v>0</v>
      </c>
      <c r="G98" s="29"/>
      <c r="H98" s="29">
        <f t="shared" si="10"/>
        <v>0</v>
      </c>
      <c r="I98" s="29"/>
      <c r="J98" s="29">
        <f t="shared" si="21"/>
        <v>0</v>
      </c>
      <c r="K98" s="29"/>
      <c r="L98" s="29">
        <f t="shared" si="22"/>
        <v>0</v>
      </c>
      <c r="M98" s="29"/>
      <c r="N98" s="29">
        <f t="shared" si="23"/>
        <v>0</v>
      </c>
      <c r="O98" s="29"/>
      <c r="P98" s="29">
        <f t="shared" si="24"/>
        <v>0</v>
      </c>
      <c r="Q98" s="48"/>
      <c r="R98" s="29">
        <f t="shared" si="25"/>
        <v>0</v>
      </c>
      <c r="S98" s="48"/>
      <c r="T98" s="29">
        <f t="shared" si="26"/>
        <v>0</v>
      </c>
      <c r="U98" s="48"/>
      <c r="V98" s="29">
        <f t="shared" si="31"/>
        <v>0</v>
      </c>
      <c r="W98" s="48"/>
      <c r="X98" s="29">
        <f t="shared" si="32"/>
        <v>0</v>
      </c>
    </row>
    <row r="99" spans="1:24" ht="98.25" customHeight="1" x14ac:dyDescent="0.25">
      <c r="A99" s="5"/>
      <c r="B99" s="15" t="s">
        <v>97</v>
      </c>
      <c r="C99" s="15" t="s">
        <v>161</v>
      </c>
      <c r="D99" s="32">
        <v>93648800</v>
      </c>
      <c r="E99" s="32"/>
      <c r="F99" s="32">
        <f t="shared" si="0"/>
        <v>93648800</v>
      </c>
      <c r="G99" s="32"/>
      <c r="H99" s="32">
        <f t="shared" si="10"/>
        <v>93648800</v>
      </c>
      <c r="I99" s="32"/>
      <c r="J99" s="32">
        <f t="shared" si="21"/>
        <v>93648800</v>
      </c>
      <c r="K99" s="32"/>
      <c r="L99" s="32">
        <f t="shared" si="22"/>
        <v>93648800</v>
      </c>
      <c r="M99" s="32"/>
      <c r="N99" s="32">
        <f t="shared" si="23"/>
        <v>93648800</v>
      </c>
      <c r="O99" s="32"/>
      <c r="P99" s="32">
        <f t="shared" si="24"/>
        <v>93648800</v>
      </c>
      <c r="Q99" s="70"/>
      <c r="R99" s="32">
        <f t="shared" si="25"/>
        <v>93648800</v>
      </c>
      <c r="S99" s="70">
        <v>281061</v>
      </c>
      <c r="T99" s="32">
        <f t="shared" si="26"/>
        <v>93929861</v>
      </c>
      <c r="U99" s="70"/>
      <c r="V99" s="32">
        <f t="shared" si="31"/>
        <v>93929861</v>
      </c>
      <c r="W99" s="78">
        <v>317751</v>
      </c>
      <c r="X99" s="32">
        <f t="shared" si="32"/>
        <v>94247612</v>
      </c>
    </row>
    <row r="100" spans="1:24" ht="50.25" hidden="1" customHeight="1" x14ac:dyDescent="0.25">
      <c r="A100" s="5"/>
      <c r="B100" s="15" t="s">
        <v>98</v>
      </c>
      <c r="C100" s="15" t="s">
        <v>99</v>
      </c>
      <c r="D100" s="29"/>
      <c r="E100" s="29"/>
      <c r="F100" s="29">
        <f t="shared" si="0"/>
        <v>0</v>
      </c>
      <c r="G100" s="29"/>
      <c r="H100" s="29">
        <f t="shared" si="10"/>
        <v>0</v>
      </c>
      <c r="I100" s="29"/>
      <c r="J100" s="29">
        <f t="shared" si="21"/>
        <v>0</v>
      </c>
      <c r="K100" s="29"/>
      <c r="L100" s="29">
        <f t="shared" si="22"/>
        <v>0</v>
      </c>
      <c r="M100" s="29"/>
      <c r="N100" s="29">
        <f t="shared" si="23"/>
        <v>0</v>
      </c>
      <c r="O100" s="29"/>
      <c r="P100" s="29">
        <f t="shared" si="24"/>
        <v>0</v>
      </c>
      <c r="Q100" s="48"/>
      <c r="R100" s="29">
        <f t="shared" si="25"/>
        <v>0</v>
      </c>
      <c r="S100" s="48"/>
      <c r="T100" s="29">
        <f t="shared" si="26"/>
        <v>0</v>
      </c>
      <c r="U100" s="48"/>
      <c r="V100" s="29">
        <f t="shared" si="31"/>
        <v>0</v>
      </c>
      <c r="W100" s="48"/>
      <c r="X100" s="29">
        <f t="shared" si="32"/>
        <v>0</v>
      </c>
    </row>
    <row r="101" spans="1:24" ht="50.25" hidden="1" customHeight="1" x14ac:dyDescent="0.25">
      <c r="A101" s="5"/>
      <c r="B101" s="15" t="s">
        <v>100</v>
      </c>
      <c r="C101" s="15" t="s">
        <v>101</v>
      </c>
      <c r="D101" s="29"/>
      <c r="E101" s="29"/>
      <c r="F101" s="29">
        <f t="shared" si="0"/>
        <v>0</v>
      </c>
      <c r="G101" s="29"/>
      <c r="H101" s="29">
        <f t="shared" si="10"/>
        <v>0</v>
      </c>
      <c r="I101" s="29"/>
      <c r="J101" s="29">
        <f t="shared" si="21"/>
        <v>0</v>
      </c>
      <c r="K101" s="29"/>
      <c r="L101" s="29">
        <f t="shared" si="22"/>
        <v>0</v>
      </c>
      <c r="M101" s="29"/>
      <c r="N101" s="29">
        <f t="shared" si="23"/>
        <v>0</v>
      </c>
      <c r="O101" s="29"/>
      <c r="P101" s="29">
        <f t="shared" si="24"/>
        <v>0</v>
      </c>
      <c r="Q101" s="48"/>
      <c r="R101" s="29">
        <f t="shared" si="25"/>
        <v>0</v>
      </c>
      <c r="S101" s="48"/>
      <c r="T101" s="29">
        <f t="shared" si="26"/>
        <v>0</v>
      </c>
      <c r="U101" s="48"/>
      <c r="V101" s="29">
        <f t="shared" si="31"/>
        <v>0</v>
      </c>
      <c r="W101" s="48"/>
      <c r="X101" s="29">
        <f t="shared" si="32"/>
        <v>0</v>
      </c>
    </row>
    <row r="102" spans="1:24" ht="95.25" hidden="1" customHeight="1" x14ac:dyDescent="0.25">
      <c r="A102" s="5"/>
      <c r="B102" s="15" t="s">
        <v>174</v>
      </c>
      <c r="C102" s="33" t="s">
        <v>154</v>
      </c>
      <c r="D102" s="29">
        <v>264054600</v>
      </c>
      <c r="E102" s="29"/>
      <c r="F102" s="29">
        <f t="shared" si="0"/>
        <v>264054600</v>
      </c>
      <c r="G102" s="29">
        <v>-264054600</v>
      </c>
      <c r="H102" s="29">
        <f t="shared" si="10"/>
        <v>0</v>
      </c>
      <c r="I102" s="29"/>
      <c r="J102" s="29">
        <f t="shared" si="21"/>
        <v>0</v>
      </c>
      <c r="K102" s="29"/>
      <c r="L102" s="29">
        <f t="shared" si="22"/>
        <v>0</v>
      </c>
      <c r="M102" s="29"/>
      <c r="N102" s="29">
        <f t="shared" si="23"/>
        <v>0</v>
      </c>
      <c r="O102" s="29"/>
      <c r="P102" s="29">
        <f t="shared" si="24"/>
        <v>0</v>
      </c>
      <c r="Q102" s="48"/>
      <c r="R102" s="29">
        <f t="shared" si="25"/>
        <v>0</v>
      </c>
      <c r="S102" s="48"/>
      <c r="T102" s="29">
        <f t="shared" si="26"/>
        <v>0</v>
      </c>
      <c r="U102" s="48"/>
      <c r="V102" s="29">
        <f t="shared" si="31"/>
        <v>0</v>
      </c>
      <c r="W102" s="48"/>
      <c r="X102" s="29">
        <f t="shared" si="32"/>
        <v>0</v>
      </c>
    </row>
    <row r="103" spans="1:24" ht="97.5" hidden="1" customHeight="1" x14ac:dyDescent="0.25">
      <c r="A103" s="5"/>
      <c r="B103" s="15" t="s">
        <v>175</v>
      </c>
      <c r="C103" s="34" t="s">
        <v>162</v>
      </c>
      <c r="D103" s="29">
        <v>30539300</v>
      </c>
      <c r="E103" s="29"/>
      <c r="F103" s="29">
        <f t="shared" si="0"/>
        <v>30539300</v>
      </c>
      <c r="G103" s="29">
        <v>-30539300</v>
      </c>
      <c r="H103" s="29">
        <f t="shared" si="10"/>
        <v>0</v>
      </c>
      <c r="I103" s="29"/>
      <c r="J103" s="29">
        <f t="shared" si="21"/>
        <v>0</v>
      </c>
      <c r="K103" s="29"/>
      <c r="L103" s="29">
        <f t="shared" si="22"/>
        <v>0</v>
      </c>
      <c r="M103" s="29"/>
      <c r="N103" s="29">
        <f t="shared" si="23"/>
        <v>0</v>
      </c>
      <c r="O103" s="29"/>
      <c r="P103" s="29">
        <f t="shared" si="24"/>
        <v>0</v>
      </c>
      <c r="Q103" s="48"/>
      <c r="R103" s="29">
        <f t="shared" si="25"/>
        <v>0</v>
      </c>
      <c r="S103" s="48"/>
      <c r="T103" s="29">
        <f t="shared" si="26"/>
        <v>0</v>
      </c>
      <c r="U103" s="48"/>
      <c r="V103" s="29">
        <f t="shared" si="31"/>
        <v>0</v>
      </c>
      <c r="W103" s="48"/>
      <c r="X103" s="29">
        <f t="shared" si="32"/>
        <v>0</v>
      </c>
    </row>
    <row r="104" spans="1:24" ht="204" hidden="1" customHeight="1" x14ac:dyDescent="0.25">
      <c r="A104" s="5"/>
      <c r="B104" s="15" t="s">
        <v>102</v>
      </c>
      <c r="C104" s="15" t="s">
        <v>125</v>
      </c>
      <c r="D104" s="29"/>
      <c r="E104" s="29"/>
      <c r="F104" s="29">
        <f t="shared" si="0"/>
        <v>0</v>
      </c>
      <c r="G104" s="29"/>
      <c r="H104" s="29">
        <f t="shared" si="10"/>
        <v>0</v>
      </c>
      <c r="I104" s="29"/>
      <c r="J104" s="29">
        <f t="shared" si="21"/>
        <v>0</v>
      </c>
      <c r="K104" s="29"/>
      <c r="L104" s="29">
        <f t="shared" si="22"/>
        <v>0</v>
      </c>
      <c r="M104" s="29"/>
      <c r="N104" s="29">
        <f t="shared" si="23"/>
        <v>0</v>
      </c>
      <c r="O104" s="29"/>
      <c r="P104" s="29">
        <f t="shared" si="24"/>
        <v>0</v>
      </c>
      <c r="Q104" s="48"/>
      <c r="R104" s="29">
        <f t="shared" si="25"/>
        <v>0</v>
      </c>
      <c r="S104" s="48"/>
      <c r="T104" s="29">
        <f t="shared" si="26"/>
        <v>0</v>
      </c>
      <c r="U104" s="48"/>
      <c r="V104" s="29">
        <f t="shared" si="31"/>
        <v>0</v>
      </c>
      <c r="W104" s="48"/>
      <c r="X104" s="29">
        <f t="shared" si="32"/>
        <v>0</v>
      </c>
    </row>
    <row r="105" spans="1:24" ht="81" customHeight="1" x14ac:dyDescent="0.25">
      <c r="A105" s="5"/>
      <c r="B105" s="15" t="s">
        <v>103</v>
      </c>
      <c r="C105" s="15" t="s">
        <v>163</v>
      </c>
      <c r="D105" s="29">
        <v>158000</v>
      </c>
      <c r="E105" s="29"/>
      <c r="F105" s="29">
        <f t="shared" si="0"/>
        <v>158000</v>
      </c>
      <c r="G105" s="29"/>
      <c r="H105" s="29">
        <f t="shared" si="10"/>
        <v>158000</v>
      </c>
      <c r="I105" s="29"/>
      <c r="J105" s="29">
        <f t="shared" si="21"/>
        <v>158000</v>
      </c>
      <c r="K105" s="29"/>
      <c r="L105" s="29">
        <f t="shared" si="22"/>
        <v>158000</v>
      </c>
      <c r="M105" s="29"/>
      <c r="N105" s="29">
        <f t="shared" si="23"/>
        <v>158000</v>
      </c>
      <c r="O105" s="46">
        <v>83600</v>
      </c>
      <c r="P105" s="29">
        <f t="shared" si="24"/>
        <v>241600</v>
      </c>
      <c r="Q105" s="48"/>
      <c r="R105" s="29">
        <f t="shared" si="25"/>
        <v>241600</v>
      </c>
      <c r="S105" s="48"/>
      <c r="T105" s="29">
        <f t="shared" si="26"/>
        <v>241600</v>
      </c>
      <c r="U105" s="48"/>
      <c r="V105" s="29">
        <f t="shared" si="31"/>
        <v>241600</v>
      </c>
      <c r="W105" s="48"/>
      <c r="X105" s="29">
        <f t="shared" si="32"/>
        <v>241600</v>
      </c>
    </row>
    <row r="106" spans="1:24" ht="84.75" customHeight="1" x14ac:dyDescent="0.25">
      <c r="A106" s="5"/>
      <c r="B106" s="15" t="s">
        <v>104</v>
      </c>
      <c r="C106" s="15" t="s">
        <v>164</v>
      </c>
      <c r="D106" s="29">
        <v>1457700</v>
      </c>
      <c r="E106" s="29"/>
      <c r="F106" s="29">
        <f t="shared" ref="F106:F155" si="33">D106+E106</f>
        <v>1457700</v>
      </c>
      <c r="G106" s="29"/>
      <c r="H106" s="29">
        <f t="shared" si="10"/>
        <v>1457700</v>
      </c>
      <c r="I106" s="29"/>
      <c r="J106" s="29">
        <f t="shared" si="21"/>
        <v>1457700</v>
      </c>
      <c r="K106" s="29"/>
      <c r="L106" s="29">
        <f t="shared" si="22"/>
        <v>1457700</v>
      </c>
      <c r="M106" s="29"/>
      <c r="N106" s="29">
        <f t="shared" si="23"/>
        <v>1457700</v>
      </c>
      <c r="O106" s="29"/>
      <c r="P106" s="29">
        <f t="shared" si="24"/>
        <v>1457700</v>
      </c>
      <c r="Q106" s="48"/>
      <c r="R106" s="29">
        <f t="shared" si="25"/>
        <v>1457700</v>
      </c>
      <c r="S106" s="48"/>
      <c r="T106" s="29">
        <f t="shared" si="26"/>
        <v>1457700</v>
      </c>
      <c r="U106" s="48"/>
      <c r="V106" s="29">
        <f t="shared" si="31"/>
        <v>1457700</v>
      </c>
      <c r="W106" s="48"/>
      <c r="X106" s="29">
        <f t="shared" si="32"/>
        <v>1457700</v>
      </c>
    </row>
    <row r="107" spans="1:24" ht="66.75" customHeight="1" x14ac:dyDescent="0.25">
      <c r="A107" s="5"/>
      <c r="B107" s="15" t="s">
        <v>105</v>
      </c>
      <c r="C107" s="15" t="s">
        <v>106</v>
      </c>
      <c r="D107" s="29">
        <v>14001000</v>
      </c>
      <c r="E107" s="29"/>
      <c r="F107" s="29">
        <f t="shared" si="33"/>
        <v>14001000</v>
      </c>
      <c r="G107" s="29"/>
      <c r="H107" s="29">
        <f t="shared" si="10"/>
        <v>14001000</v>
      </c>
      <c r="I107" s="29"/>
      <c r="J107" s="29">
        <f t="shared" si="21"/>
        <v>14001000</v>
      </c>
      <c r="K107" s="29"/>
      <c r="L107" s="29">
        <f t="shared" si="22"/>
        <v>14001000</v>
      </c>
      <c r="M107" s="29"/>
      <c r="N107" s="29">
        <f t="shared" si="23"/>
        <v>14001000</v>
      </c>
      <c r="O107" s="29"/>
      <c r="P107" s="29">
        <f t="shared" si="24"/>
        <v>14001000</v>
      </c>
      <c r="Q107" s="48"/>
      <c r="R107" s="29">
        <f t="shared" si="25"/>
        <v>14001000</v>
      </c>
      <c r="S107" s="48"/>
      <c r="T107" s="29">
        <f t="shared" si="26"/>
        <v>14001000</v>
      </c>
      <c r="U107" s="48"/>
      <c r="V107" s="29">
        <f t="shared" si="31"/>
        <v>14001000</v>
      </c>
      <c r="W107" s="48"/>
      <c r="X107" s="29">
        <f t="shared" si="32"/>
        <v>14001000</v>
      </c>
    </row>
    <row r="108" spans="1:24" ht="116.25" hidden="1" customHeight="1" x14ac:dyDescent="0.25">
      <c r="A108" s="5"/>
      <c r="B108" s="15" t="s">
        <v>145</v>
      </c>
      <c r="C108" s="35" t="s">
        <v>146</v>
      </c>
      <c r="D108" s="29">
        <v>1000</v>
      </c>
      <c r="E108" s="29"/>
      <c r="F108" s="29">
        <f t="shared" si="33"/>
        <v>1000</v>
      </c>
      <c r="G108" s="29">
        <v>-1000</v>
      </c>
      <c r="H108" s="29">
        <f t="shared" si="10"/>
        <v>0</v>
      </c>
      <c r="I108" s="29"/>
      <c r="J108" s="29">
        <f t="shared" si="21"/>
        <v>0</v>
      </c>
      <c r="K108" s="29"/>
      <c r="L108" s="29">
        <f t="shared" si="22"/>
        <v>0</v>
      </c>
      <c r="M108" s="29"/>
      <c r="N108" s="29">
        <f t="shared" si="23"/>
        <v>0</v>
      </c>
      <c r="O108" s="29"/>
      <c r="P108" s="29">
        <f t="shared" si="24"/>
        <v>0</v>
      </c>
      <c r="Q108" s="48"/>
      <c r="R108" s="29">
        <f t="shared" si="25"/>
        <v>0</v>
      </c>
      <c r="S108" s="48"/>
      <c r="T108" s="29">
        <f t="shared" si="26"/>
        <v>0</v>
      </c>
      <c r="U108" s="48"/>
      <c r="V108" s="29">
        <f t="shared" si="31"/>
        <v>0</v>
      </c>
      <c r="W108" s="48"/>
      <c r="X108" s="29">
        <f t="shared" si="32"/>
        <v>0</v>
      </c>
    </row>
    <row r="109" spans="1:24" ht="101.25" hidden="1" customHeight="1" x14ac:dyDescent="0.25">
      <c r="A109" s="5"/>
      <c r="B109" s="15" t="s">
        <v>147</v>
      </c>
      <c r="C109" s="34" t="s">
        <v>148</v>
      </c>
      <c r="D109" s="29">
        <v>4900</v>
      </c>
      <c r="E109" s="29"/>
      <c r="F109" s="29">
        <f t="shared" si="33"/>
        <v>4900</v>
      </c>
      <c r="G109" s="29">
        <v>-4900</v>
      </c>
      <c r="H109" s="29">
        <f t="shared" si="10"/>
        <v>0</v>
      </c>
      <c r="I109" s="29"/>
      <c r="J109" s="29">
        <f t="shared" si="21"/>
        <v>0</v>
      </c>
      <c r="K109" s="29"/>
      <c r="L109" s="29">
        <f t="shared" si="22"/>
        <v>0</v>
      </c>
      <c r="M109" s="29"/>
      <c r="N109" s="29">
        <f t="shared" si="23"/>
        <v>0</v>
      </c>
      <c r="O109" s="29"/>
      <c r="P109" s="29">
        <f t="shared" si="24"/>
        <v>0</v>
      </c>
      <c r="Q109" s="48"/>
      <c r="R109" s="29">
        <f t="shared" si="25"/>
        <v>0</v>
      </c>
      <c r="S109" s="48"/>
      <c r="T109" s="29">
        <f t="shared" si="26"/>
        <v>0</v>
      </c>
      <c r="U109" s="48"/>
      <c r="V109" s="29">
        <f t="shared" si="31"/>
        <v>0</v>
      </c>
      <c r="W109" s="48"/>
      <c r="X109" s="29">
        <f t="shared" si="32"/>
        <v>0</v>
      </c>
    </row>
    <row r="110" spans="1:24" ht="52.5" customHeight="1" x14ac:dyDescent="0.25">
      <c r="A110" s="5"/>
      <c r="B110" s="15" t="s">
        <v>107</v>
      </c>
      <c r="C110" s="35" t="s">
        <v>108</v>
      </c>
      <c r="D110" s="29"/>
      <c r="E110" s="29"/>
      <c r="F110" s="29">
        <f t="shared" si="33"/>
        <v>0</v>
      </c>
      <c r="G110" s="36">
        <v>178908400</v>
      </c>
      <c r="H110" s="29">
        <f t="shared" si="10"/>
        <v>178908400</v>
      </c>
      <c r="I110" s="36"/>
      <c r="J110" s="29">
        <f t="shared" si="21"/>
        <v>178908400</v>
      </c>
      <c r="K110" s="36">
        <v>140000</v>
      </c>
      <c r="L110" s="29">
        <f t="shared" si="22"/>
        <v>179048400</v>
      </c>
      <c r="M110" s="36"/>
      <c r="N110" s="29">
        <f t="shared" si="23"/>
        <v>179048400</v>
      </c>
      <c r="O110" s="63">
        <v>1306000</v>
      </c>
      <c r="P110" s="29">
        <f t="shared" si="24"/>
        <v>180354400</v>
      </c>
      <c r="Q110" s="71"/>
      <c r="R110" s="29">
        <f t="shared" si="25"/>
        <v>180354400</v>
      </c>
      <c r="S110" s="71"/>
      <c r="T110" s="29">
        <f t="shared" si="26"/>
        <v>180354400</v>
      </c>
      <c r="U110" s="71"/>
      <c r="V110" s="29">
        <f t="shared" si="31"/>
        <v>180354400</v>
      </c>
      <c r="W110" s="71"/>
      <c r="X110" s="29">
        <f t="shared" si="32"/>
        <v>180354400</v>
      </c>
    </row>
    <row r="111" spans="1:24" ht="50.25" customHeight="1" x14ac:dyDescent="0.25">
      <c r="A111" s="5"/>
      <c r="B111" s="15" t="s">
        <v>109</v>
      </c>
      <c r="C111" s="35" t="s">
        <v>110</v>
      </c>
      <c r="D111" s="29"/>
      <c r="E111" s="29"/>
      <c r="F111" s="29">
        <f t="shared" si="33"/>
        <v>0</v>
      </c>
      <c r="G111" s="36">
        <v>10053600</v>
      </c>
      <c r="H111" s="29">
        <f t="shared" si="10"/>
        <v>10053600</v>
      </c>
      <c r="I111" s="36"/>
      <c r="J111" s="29">
        <f t="shared" si="21"/>
        <v>10053600</v>
      </c>
      <c r="K111" s="36"/>
      <c r="L111" s="29">
        <f t="shared" si="22"/>
        <v>10053600</v>
      </c>
      <c r="M111" s="36"/>
      <c r="N111" s="29">
        <f t="shared" si="23"/>
        <v>10053600</v>
      </c>
      <c r="O111" s="36"/>
      <c r="P111" s="29">
        <f t="shared" si="24"/>
        <v>10053600</v>
      </c>
      <c r="Q111" s="71"/>
      <c r="R111" s="29">
        <f t="shared" si="25"/>
        <v>10053600</v>
      </c>
      <c r="S111" s="71"/>
      <c r="T111" s="29">
        <f t="shared" si="26"/>
        <v>10053600</v>
      </c>
      <c r="U111" s="71"/>
      <c r="V111" s="29">
        <f t="shared" si="31"/>
        <v>10053600</v>
      </c>
      <c r="W111" s="71"/>
      <c r="X111" s="29">
        <f t="shared" si="32"/>
        <v>10053600</v>
      </c>
    </row>
    <row r="112" spans="1:24" ht="64.5" customHeight="1" x14ac:dyDescent="0.25">
      <c r="A112" s="5"/>
      <c r="B112" s="15" t="s">
        <v>173</v>
      </c>
      <c r="C112" s="15" t="s">
        <v>111</v>
      </c>
      <c r="D112" s="29">
        <v>11552500</v>
      </c>
      <c r="E112" s="29"/>
      <c r="F112" s="29">
        <f t="shared" si="33"/>
        <v>11552500</v>
      </c>
      <c r="G112" s="29"/>
      <c r="H112" s="29">
        <f t="shared" si="10"/>
        <v>11552500</v>
      </c>
      <c r="I112" s="29"/>
      <c r="J112" s="29">
        <f t="shared" si="21"/>
        <v>11552500</v>
      </c>
      <c r="K112" s="29"/>
      <c r="L112" s="29">
        <f t="shared" si="22"/>
        <v>11552500</v>
      </c>
      <c r="M112" s="29"/>
      <c r="N112" s="29">
        <f t="shared" si="23"/>
        <v>11552500</v>
      </c>
      <c r="O112" s="29"/>
      <c r="P112" s="29">
        <f t="shared" si="24"/>
        <v>11552500</v>
      </c>
      <c r="Q112" s="48"/>
      <c r="R112" s="29">
        <f t="shared" si="25"/>
        <v>11552500</v>
      </c>
      <c r="S112" s="48"/>
      <c r="T112" s="29">
        <f t="shared" si="26"/>
        <v>11552500</v>
      </c>
      <c r="U112" s="48"/>
      <c r="V112" s="29">
        <f t="shared" si="31"/>
        <v>11552500</v>
      </c>
      <c r="W112" s="48"/>
      <c r="X112" s="29">
        <f t="shared" si="32"/>
        <v>11552500</v>
      </c>
    </row>
    <row r="113" spans="1:24" ht="69.75" customHeight="1" x14ac:dyDescent="0.25">
      <c r="A113" s="5"/>
      <c r="B113" s="15" t="s">
        <v>112</v>
      </c>
      <c r="C113" s="15" t="s">
        <v>165</v>
      </c>
      <c r="D113" s="29">
        <v>464397000</v>
      </c>
      <c r="E113" s="29"/>
      <c r="F113" s="29">
        <f t="shared" si="33"/>
        <v>464397000</v>
      </c>
      <c r="G113" s="29"/>
      <c r="H113" s="29">
        <f t="shared" si="10"/>
        <v>464397000</v>
      </c>
      <c r="I113" s="29"/>
      <c r="J113" s="29">
        <f t="shared" si="21"/>
        <v>464397000</v>
      </c>
      <c r="K113" s="29"/>
      <c r="L113" s="29">
        <f t="shared" si="22"/>
        <v>464397000</v>
      </c>
      <c r="M113" s="29"/>
      <c r="N113" s="29">
        <f t="shared" si="23"/>
        <v>464397000</v>
      </c>
      <c r="O113" s="29"/>
      <c r="P113" s="29">
        <f t="shared" si="24"/>
        <v>464397000</v>
      </c>
      <c r="Q113" s="48"/>
      <c r="R113" s="29">
        <f t="shared" si="25"/>
        <v>464397000</v>
      </c>
      <c r="S113" s="48"/>
      <c r="T113" s="29">
        <f t="shared" si="26"/>
        <v>464397000</v>
      </c>
      <c r="U113" s="48"/>
      <c r="V113" s="29">
        <f t="shared" si="31"/>
        <v>464397000</v>
      </c>
      <c r="W113" s="48"/>
      <c r="X113" s="29">
        <f t="shared" si="32"/>
        <v>464397000</v>
      </c>
    </row>
    <row r="114" spans="1:24" ht="80.25" hidden="1" customHeight="1" x14ac:dyDescent="0.25">
      <c r="A114" s="5"/>
      <c r="B114" s="15" t="s">
        <v>113</v>
      </c>
      <c r="C114" s="15" t="s">
        <v>114</v>
      </c>
      <c r="D114" s="29"/>
      <c r="E114" s="29"/>
      <c r="F114" s="29">
        <f t="shared" si="33"/>
        <v>0</v>
      </c>
      <c r="G114" s="29"/>
      <c r="H114" s="29">
        <f t="shared" si="10"/>
        <v>0</v>
      </c>
      <c r="I114" s="29"/>
      <c r="J114" s="29">
        <f t="shared" si="21"/>
        <v>0</v>
      </c>
      <c r="K114" s="29"/>
      <c r="L114" s="29">
        <f t="shared" si="22"/>
        <v>0</v>
      </c>
      <c r="M114" s="29"/>
      <c r="N114" s="29">
        <f t="shared" si="23"/>
        <v>0</v>
      </c>
      <c r="O114" s="29"/>
      <c r="P114" s="29">
        <f t="shared" si="24"/>
        <v>0</v>
      </c>
      <c r="Q114" s="48"/>
      <c r="R114" s="29">
        <f t="shared" si="25"/>
        <v>0</v>
      </c>
      <c r="S114" s="48"/>
      <c r="T114" s="29">
        <f t="shared" si="26"/>
        <v>0</v>
      </c>
      <c r="U114" s="48"/>
      <c r="V114" s="29">
        <f t="shared" si="31"/>
        <v>0</v>
      </c>
      <c r="W114" s="48"/>
      <c r="X114" s="29">
        <f t="shared" si="32"/>
        <v>0</v>
      </c>
    </row>
    <row r="115" spans="1:24" ht="112.5" hidden="1" customHeight="1" x14ac:dyDescent="0.25">
      <c r="A115" s="5"/>
      <c r="B115" s="15" t="s">
        <v>115</v>
      </c>
      <c r="C115" s="15" t="s">
        <v>124</v>
      </c>
      <c r="D115" s="29"/>
      <c r="E115" s="29"/>
      <c r="F115" s="29">
        <f t="shared" si="33"/>
        <v>0</v>
      </c>
      <c r="G115" s="29"/>
      <c r="H115" s="29">
        <f t="shared" si="10"/>
        <v>0</v>
      </c>
      <c r="I115" s="29"/>
      <c r="J115" s="29">
        <f t="shared" si="21"/>
        <v>0</v>
      </c>
      <c r="K115" s="29"/>
      <c r="L115" s="29">
        <f t="shared" si="22"/>
        <v>0</v>
      </c>
      <c r="M115" s="29"/>
      <c r="N115" s="29">
        <f t="shared" si="23"/>
        <v>0</v>
      </c>
      <c r="O115" s="29"/>
      <c r="P115" s="29">
        <f t="shared" si="24"/>
        <v>0</v>
      </c>
      <c r="Q115" s="48"/>
      <c r="R115" s="29">
        <f t="shared" si="25"/>
        <v>0</v>
      </c>
      <c r="S115" s="48"/>
      <c r="T115" s="29">
        <f t="shared" si="26"/>
        <v>0</v>
      </c>
      <c r="U115" s="48"/>
      <c r="V115" s="29">
        <f t="shared" si="31"/>
        <v>0</v>
      </c>
      <c r="W115" s="48"/>
      <c r="X115" s="29">
        <f t="shared" si="32"/>
        <v>0</v>
      </c>
    </row>
    <row r="116" spans="1:24" ht="114" customHeight="1" x14ac:dyDescent="0.25">
      <c r="A116" s="5"/>
      <c r="B116" s="15" t="s">
        <v>116</v>
      </c>
      <c r="C116" s="15" t="s">
        <v>159</v>
      </c>
      <c r="D116" s="29">
        <v>15801500</v>
      </c>
      <c r="E116" s="29"/>
      <c r="F116" s="29">
        <f t="shared" si="33"/>
        <v>15801500</v>
      </c>
      <c r="G116" s="29"/>
      <c r="H116" s="29">
        <f t="shared" si="10"/>
        <v>15801500</v>
      </c>
      <c r="I116" s="29"/>
      <c r="J116" s="29">
        <f t="shared" si="21"/>
        <v>15801500</v>
      </c>
      <c r="K116" s="29"/>
      <c r="L116" s="29">
        <f t="shared" si="22"/>
        <v>15801500</v>
      </c>
      <c r="M116" s="29"/>
      <c r="N116" s="29">
        <f t="shared" si="23"/>
        <v>15801500</v>
      </c>
      <c r="O116" s="46">
        <v>-1403000</v>
      </c>
      <c r="P116" s="29">
        <f t="shared" si="24"/>
        <v>14398500</v>
      </c>
      <c r="Q116" s="48"/>
      <c r="R116" s="29">
        <f t="shared" si="25"/>
        <v>14398500</v>
      </c>
      <c r="S116" s="48"/>
      <c r="T116" s="29">
        <f t="shared" si="26"/>
        <v>14398500</v>
      </c>
      <c r="U116" s="48"/>
      <c r="V116" s="29">
        <f t="shared" si="31"/>
        <v>14398500</v>
      </c>
      <c r="W116" s="48"/>
      <c r="X116" s="29">
        <f t="shared" si="32"/>
        <v>14398500</v>
      </c>
    </row>
    <row r="117" spans="1:24" ht="66" hidden="1" customHeight="1" x14ac:dyDescent="0.25">
      <c r="A117" s="5"/>
      <c r="B117" s="15" t="s">
        <v>117</v>
      </c>
      <c r="C117" s="15" t="s">
        <v>126</v>
      </c>
      <c r="D117" s="29"/>
      <c r="E117" s="29"/>
      <c r="F117" s="29">
        <f t="shared" si="33"/>
        <v>0</v>
      </c>
      <c r="G117" s="29"/>
      <c r="H117" s="29">
        <f t="shared" si="10"/>
        <v>0</v>
      </c>
      <c r="I117" s="29"/>
      <c r="J117" s="29">
        <f t="shared" si="21"/>
        <v>0</v>
      </c>
      <c r="K117" s="29"/>
      <c r="L117" s="29">
        <f t="shared" si="22"/>
        <v>0</v>
      </c>
      <c r="M117" s="29"/>
      <c r="N117" s="29">
        <f t="shared" si="23"/>
        <v>0</v>
      </c>
      <c r="O117" s="29"/>
      <c r="P117" s="29">
        <f t="shared" si="24"/>
        <v>0</v>
      </c>
      <c r="Q117" s="48"/>
      <c r="R117" s="29">
        <f t="shared" si="25"/>
        <v>0</v>
      </c>
      <c r="S117" s="48"/>
      <c r="T117" s="29">
        <f t="shared" si="26"/>
        <v>0</v>
      </c>
      <c r="U117" s="48"/>
      <c r="V117" s="29">
        <f t="shared" si="31"/>
        <v>0</v>
      </c>
      <c r="W117" s="48"/>
      <c r="X117" s="29">
        <f t="shared" si="32"/>
        <v>0</v>
      </c>
    </row>
    <row r="118" spans="1:24" ht="144" hidden="1" customHeight="1" x14ac:dyDescent="0.25">
      <c r="A118" s="5"/>
      <c r="B118" s="15" t="s">
        <v>149</v>
      </c>
      <c r="C118" s="15" t="s">
        <v>150</v>
      </c>
      <c r="D118" s="29">
        <v>632008400</v>
      </c>
      <c r="E118" s="29"/>
      <c r="F118" s="29">
        <f t="shared" si="33"/>
        <v>632008400</v>
      </c>
      <c r="G118" s="29"/>
      <c r="H118" s="29">
        <f t="shared" si="10"/>
        <v>632008400</v>
      </c>
      <c r="I118" s="29"/>
      <c r="J118" s="29">
        <f t="shared" si="21"/>
        <v>632008400</v>
      </c>
      <c r="K118" s="29">
        <v>-632008400</v>
      </c>
      <c r="L118" s="29">
        <f t="shared" si="22"/>
        <v>0</v>
      </c>
      <c r="M118" s="29"/>
      <c r="N118" s="29">
        <f t="shared" si="23"/>
        <v>0</v>
      </c>
      <c r="O118" s="29"/>
      <c r="P118" s="29">
        <f t="shared" si="24"/>
        <v>0</v>
      </c>
      <c r="Q118" s="48"/>
      <c r="R118" s="29">
        <f t="shared" si="25"/>
        <v>0</v>
      </c>
      <c r="S118" s="48"/>
      <c r="T118" s="29">
        <f t="shared" si="26"/>
        <v>0</v>
      </c>
      <c r="U118" s="48"/>
      <c r="V118" s="29">
        <f t="shared" si="31"/>
        <v>0</v>
      </c>
      <c r="W118" s="48"/>
      <c r="X118" s="29">
        <f t="shared" si="32"/>
        <v>0</v>
      </c>
    </row>
    <row r="119" spans="1:24" ht="114" customHeight="1" x14ac:dyDescent="0.25">
      <c r="A119" s="5"/>
      <c r="B119" s="15" t="s">
        <v>196</v>
      </c>
      <c r="C119" s="15" t="s">
        <v>205</v>
      </c>
      <c r="D119" s="29"/>
      <c r="E119" s="29"/>
      <c r="F119" s="29">
        <f t="shared" si="33"/>
        <v>0</v>
      </c>
      <c r="G119" s="29">
        <v>182385900</v>
      </c>
      <c r="H119" s="29">
        <f t="shared" si="10"/>
        <v>182385900</v>
      </c>
      <c r="I119" s="29"/>
      <c r="J119" s="29">
        <f t="shared" si="21"/>
        <v>182385900</v>
      </c>
      <c r="K119" s="29"/>
      <c r="L119" s="29">
        <f t="shared" si="22"/>
        <v>182385900</v>
      </c>
      <c r="M119" s="29"/>
      <c r="N119" s="29">
        <f t="shared" si="23"/>
        <v>182385900</v>
      </c>
      <c r="O119" s="46">
        <v>13862900</v>
      </c>
      <c r="P119" s="29">
        <f t="shared" si="24"/>
        <v>196248800</v>
      </c>
      <c r="Q119" s="48"/>
      <c r="R119" s="29">
        <f t="shared" si="25"/>
        <v>196248800</v>
      </c>
      <c r="S119" s="29">
        <v>4255500</v>
      </c>
      <c r="T119" s="29">
        <f t="shared" si="26"/>
        <v>200504300</v>
      </c>
      <c r="U119" s="29"/>
      <c r="V119" s="29">
        <f t="shared" si="31"/>
        <v>200504300</v>
      </c>
      <c r="W119" s="29"/>
      <c r="X119" s="29">
        <f t="shared" si="32"/>
        <v>200504300</v>
      </c>
    </row>
    <row r="120" spans="1:24" ht="131.25" customHeight="1" x14ac:dyDescent="0.25">
      <c r="A120" s="5"/>
      <c r="B120" s="15" t="s">
        <v>118</v>
      </c>
      <c r="C120" s="15" t="s">
        <v>171</v>
      </c>
      <c r="D120" s="29">
        <v>66656800</v>
      </c>
      <c r="E120" s="29"/>
      <c r="F120" s="29">
        <f t="shared" si="33"/>
        <v>66656800</v>
      </c>
      <c r="G120" s="29"/>
      <c r="H120" s="29">
        <f t="shared" si="10"/>
        <v>66656800</v>
      </c>
      <c r="I120" s="29"/>
      <c r="J120" s="29">
        <f t="shared" si="21"/>
        <v>66656800</v>
      </c>
      <c r="K120" s="29"/>
      <c r="L120" s="29">
        <f t="shared" si="22"/>
        <v>66656800</v>
      </c>
      <c r="M120" s="29"/>
      <c r="N120" s="29">
        <f t="shared" si="23"/>
        <v>66656800</v>
      </c>
      <c r="O120" s="29"/>
      <c r="P120" s="29">
        <f t="shared" si="24"/>
        <v>66656800</v>
      </c>
      <c r="Q120" s="48"/>
      <c r="R120" s="29">
        <f t="shared" si="25"/>
        <v>66656800</v>
      </c>
      <c r="S120" s="48"/>
      <c r="T120" s="29">
        <f t="shared" si="26"/>
        <v>66656800</v>
      </c>
      <c r="U120" s="48"/>
      <c r="V120" s="29">
        <f t="shared" si="31"/>
        <v>66656800</v>
      </c>
      <c r="W120" s="48"/>
      <c r="X120" s="29">
        <f t="shared" si="32"/>
        <v>66656800</v>
      </c>
    </row>
    <row r="121" spans="1:24" ht="114" customHeight="1" x14ac:dyDescent="0.25">
      <c r="A121" s="5"/>
      <c r="B121" s="15" t="s">
        <v>119</v>
      </c>
      <c r="C121" s="15" t="s">
        <v>279</v>
      </c>
      <c r="D121" s="29">
        <v>27343300</v>
      </c>
      <c r="E121" s="29"/>
      <c r="F121" s="29">
        <f t="shared" si="33"/>
        <v>27343300</v>
      </c>
      <c r="G121" s="29"/>
      <c r="H121" s="29">
        <f t="shared" si="10"/>
        <v>27343300</v>
      </c>
      <c r="I121" s="29"/>
      <c r="J121" s="29">
        <f t="shared" si="21"/>
        <v>27343300</v>
      </c>
      <c r="K121" s="29"/>
      <c r="L121" s="29">
        <f t="shared" si="22"/>
        <v>27343300</v>
      </c>
      <c r="M121" s="29"/>
      <c r="N121" s="29">
        <f t="shared" si="23"/>
        <v>27343300</v>
      </c>
      <c r="O121" s="29"/>
      <c r="P121" s="29">
        <f t="shared" si="24"/>
        <v>27343300</v>
      </c>
      <c r="Q121" s="48"/>
      <c r="R121" s="29">
        <f t="shared" si="25"/>
        <v>27343300</v>
      </c>
      <c r="S121" s="48"/>
      <c r="T121" s="29">
        <f t="shared" si="26"/>
        <v>27343300</v>
      </c>
      <c r="U121" s="48"/>
      <c r="V121" s="29">
        <f t="shared" si="31"/>
        <v>27343300</v>
      </c>
      <c r="W121" s="48"/>
      <c r="X121" s="29">
        <f t="shared" si="32"/>
        <v>27343300</v>
      </c>
    </row>
    <row r="122" spans="1:24" ht="131.25" customHeight="1" x14ac:dyDescent="0.25">
      <c r="A122" s="5"/>
      <c r="B122" s="15" t="s">
        <v>197</v>
      </c>
      <c r="C122" s="15" t="s">
        <v>198</v>
      </c>
      <c r="D122" s="36"/>
      <c r="E122" s="36"/>
      <c r="F122" s="36">
        <f t="shared" si="33"/>
        <v>0</v>
      </c>
      <c r="G122" s="36">
        <v>294599800</v>
      </c>
      <c r="H122" s="36">
        <f t="shared" si="10"/>
        <v>294599800</v>
      </c>
      <c r="I122" s="36"/>
      <c r="J122" s="36">
        <f t="shared" si="21"/>
        <v>294599800</v>
      </c>
      <c r="K122" s="36"/>
      <c r="L122" s="36">
        <f t="shared" si="22"/>
        <v>294599800</v>
      </c>
      <c r="M122" s="36"/>
      <c r="N122" s="36">
        <f t="shared" si="23"/>
        <v>294599800</v>
      </c>
      <c r="O122" s="36"/>
      <c r="P122" s="36">
        <f t="shared" si="24"/>
        <v>294599800</v>
      </c>
      <c r="Q122" s="71"/>
      <c r="R122" s="36">
        <f t="shared" si="25"/>
        <v>294599800</v>
      </c>
      <c r="S122" s="71">
        <v>2437400</v>
      </c>
      <c r="T122" s="36">
        <f t="shared" si="26"/>
        <v>297037200</v>
      </c>
      <c r="U122" s="71"/>
      <c r="V122" s="36">
        <f t="shared" si="31"/>
        <v>297037200</v>
      </c>
      <c r="W122" s="46">
        <v>23536400</v>
      </c>
      <c r="X122" s="36">
        <f t="shared" si="32"/>
        <v>320573600</v>
      </c>
    </row>
    <row r="123" spans="1:24" ht="33.75" customHeight="1" x14ac:dyDescent="0.25">
      <c r="A123" s="5"/>
      <c r="B123" s="15" t="s">
        <v>138</v>
      </c>
      <c r="C123" s="15" t="s">
        <v>206</v>
      </c>
      <c r="D123" s="29">
        <f>175764900+87310400+205900</f>
        <v>263281200</v>
      </c>
      <c r="E123" s="29"/>
      <c r="F123" s="29">
        <f t="shared" si="33"/>
        <v>263281200</v>
      </c>
      <c r="G123" s="29">
        <v>-175568900</v>
      </c>
      <c r="H123" s="29">
        <f t="shared" si="10"/>
        <v>87712300</v>
      </c>
      <c r="I123" s="29"/>
      <c r="J123" s="29">
        <f t="shared" si="21"/>
        <v>87712300</v>
      </c>
      <c r="K123" s="29"/>
      <c r="L123" s="29">
        <f t="shared" si="22"/>
        <v>87712300</v>
      </c>
      <c r="M123" s="29"/>
      <c r="N123" s="29">
        <f t="shared" si="23"/>
        <v>87712300</v>
      </c>
      <c r="O123" s="29"/>
      <c r="P123" s="29">
        <f t="shared" si="24"/>
        <v>87712300</v>
      </c>
      <c r="Q123" s="48"/>
      <c r="R123" s="29">
        <f t="shared" si="25"/>
        <v>87712300</v>
      </c>
      <c r="S123" s="48"/>
      <c r="T123" s="29">
        <f t="shared" si="26"/>
        <v>87712300</v>
      </c>
      <c r="U123" s="48"/>
      <c r="V123" s="29">
        <f t="shared" si="31"/>
        <v>87712300</v>
      </c>
      <c r="W123" s="48"/>
      <c r="X123" s="29">
        <f t="shared" si="32"/>
        <v>87712300</v>
      </c>
    </row>
    <row r="124" spans="1:24" ht="18" customHeight="1" x14ac:dyDescent="0.25">
      <c r="A124" s="5"/>
      <c r="B124" s="18" t="s">
        <v>120</v>
      </c>
      <c r="C124" s="18" t="s">
        <v>121</v>
      </c>
      <c r="D124" s="17">
        <f>SUM(D125:D134)</f>
        <v>158546720</v>
      </c>
      <c r="E124" s="17">
        <f>SUM(E125:E134)</f>
        <v>0</v>
      </c>
      <c r="F124" s="17">
        <f t="shared" si="33"/>
        <v>158546720</v>
      </c>
      <c r="G124" s="17">
        <f>SUM(G125:G134)</f>
        <v>12392000</v>
      </c>
      <c r="H124" s="17">
        <f t="shared" si="10"/>
        <v>170938720</v>
      </c>
      <c r="I124" s="17">
        <f>SUM(I125:I134)</f>
        <v>0</v>
      </c>
      <c r="J124" s="17">
        <f t="shared" si="21"/>
        <v>170938720</v>
      </c>
      <c r="K124" s="17">
        <f>SUM(K125:K138)</f>
        <v>37351200</v>
      </c>
      <c r="L124" s="17">
        <f t="shared" si="22"/>
        <v>208289920</v>
      </c>
      <c r="M124" s="17">
        <f>SUM(M125:M138)</f>
        <v>0</v>
      </c>
      <c r="N124" s="17">
        <f t="shared" si="23"/>
        <v>208289920</v>
      </c>
      <c r="O124" s="17">
        <f>SUM(O125:O142)</f>
        <v>3272905</v>
      </c>
      <c r="P124" s="17">
        <f t="shared" si="24"/>
        <v>211562825</v>
      </c>
      <c r="Q124" s="23">
        <f>SUM(Q125:Q142)</f>
        <v>0</v>
      </c>
      <c r="R124" s="17">
        <f t="shared" si="25"/>
        <v>211562825</v>
      </c>
      <c r="S124" s="23">
        <f>SUM(S125:S143)</f>
        <v>289317000</v>
      </c>
      <c r="T124" s="17">
        <f t="shared" si="26"/>
        <v>500879825</v>
      </c>
      <c r="U124" s="23">
        <f>SUM(U125:U143)</f>
        <v>-212000</v>
      </c>
      <c r="V124" s="17">
        <f t="shared" si="31"/>
        <v>500667825</v>
      </c>
      <c r="W124" s="23">
        <f>SUM(W125:W143)</f>
        <v>0</v>
      </c>
      <c r="X124" s="17">
        <f t="shared" si="32"/>
        <v>500667825</v>
      </c>
    </row>
    <row r="125" spans="1:24" ht="66.75" customHeight="1" x14ac:dyDescent="0.25">
      <c r="A125" s="5"/>
      <c r="B125" s="15" t="s">
        <v>166</v>
      </c>
      <c r="C125" s="15" t="s">
        <v>122</v>
      </c>
      <c r="D125" s="29">
        <v>7940400</v>
      </c>
      <c r="E125" s="29"/>
      <c r="F125" s="29">
        <f t="shared" si="33"/>
        <v>7940400</v>
      </c>
      <c r="G125" s="29"/>
      <c r="H125" s="29">
        <f t="shared" si="10"/>
        <v>7940400</v>
      </c>
      <c r="I125" s="29"/>
      <c r="J125" s="29">
        <f t="shared" si="21"/>
        <v>7940400</v>
      </c>
      <c r="K125" s="29"/>
      <c r="L125" s="29">
        <f t="shared" si="22"/>
        <v>7940400</v>
      </c>
      <c r="M125" s="29"/>
      <c r="N125" s="29">
        <f t="shared" si="23"/>
        <v>7940400</v>
      </c>
      <c r="O125" s="29">
        <v>1980</v>
      </c>
      <c r="P125" s="29">
        <f t="shared" si="24"/>
        <v>7942380</v>
      </c>
      <c r="Q125" s="48"/>
      <c r="R125" s="29">
        <f t="shared" si="25"/>
        <v>7942380</v>
      </c>
      <c r="S125" s="48">
        <v>-49000</v>
      </c>
      <c r="T125" s="29">
        <f t="shared" si="26"/>
        <v>7893380</v>
      </c>
      <c r="U125" s="48">
        <v>-212000</v>
      </c>
      <c r="V125" s="29">
        <f t="shared" si="31"/>
        <v>7681380</v>
      </c>
      <c r="W125" s="48"/>
      <c r="X125" s="29">
        <f t="shared" si="32"/>
        <v>7681380</v>
      </c>
    </row>
    <row r="126" spans="1:24" ht="66.75" customHeight="1" x14ac:dyDescent="0.25">
      <c r="A126" s="5"/>
      <c r="B126" s="15" t="s">
        <v>167</v>
      </c>
      <c r="C126" s="15" t="s">
        <v>123</v>
      </c>
      <c r="D126" s="29">
        <f>2844176+140844</f>
        <v>2985020</v>
      </c>
      <c r="E126" s="29"/>
      <c r="F126" s="29">
        <f t="shared" si="33"/>
        <v>2985020</v>
      </c>
      <c r="G126" s="29"/>
      <c r="H126" s="29">
        <f t="shared" si="10"/>
        <v>2985020</v>
      </c>
      <c r="I126" s="29"/>
      <c r="J126" s="29">
        <f t="shared" si="21"/>
        <v>2985020</v>
      </c>
      <c r="K126" s="29"/>
      <c r="L126" s="29">
        <f t="shared" si="22"/>
        <v>2985020</v>
      </c>
      <c r="M126" s="29"/>
      <c r="N126" s="29">
        <f t="shared" si="23"/>
        <v>2985020</v>
      </c>
      <c r="O126" s="29">
        <v>20</v>
      </c>
      <c r="P126" s="29">
        <f t="shared" si="24"/>
        <v>2985040</v>
      </c>
      <c r="Q126" s="48"/>
      <c r="R126" s="29">
        <f t="shared" si="25"/>
        <v>2985040</v>
      </c>
      <c r="S126" s="48">
        <v>49000</v>
      </c>
      <c r="T126" s="29">
        <f t="shared" si="26"/>
        <v>3034040</v>
      </c>
      <c r="U126" s="48"/>
      <c r="V126" s="29">
        <f t="shared" si="31"/>
        <v>3034040</v>
      </c>
      <c r="W126" s="48"/>
      <c r="X126" s="29">
        <f t="shared" si="32"/>
        <v>3034040</v>
      </c>
    </row>
    <row r="127" spans="1:24" ht="81.75" customHeight="1" x14ac:dyDescent="0.25">
      <c r="A127" s="5"/>
      <c r="B127" s="19" t="s">
        <v>289</v>
      </c>
      <c r="C127" s="15" t="s">
        <v>290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>
        <v>188100000</v>
      </c>
      <c r="T127" s="29">
        <f>R127+S127</f>
        <v>188100000</v>
      </c>
      <c r="U127" s="29"/>
      <c r="V127" s="29">
        <f>T127+U127</f>
        <v>188100000</v>
      </c>
      <c r="W127" s="29"/>
      <c r="X127" s="29">
        <f>V127+W127</f>
        <v>188100000</v>
      </c>
    </row>
    <row r="128" spans="1:24" ht="97.5" customHeight="1" x14ac:dyDescent="0.25">
      <c r="A128" s="5"/>
      <c r="B128" s="19" t="s">
        <v>151</v>
      </c>
      <c r="C128" s="15" t="s">
        <v>169</v>
      </c>
      <c r="D128" s="29">
        <v>93176100</v>
      </c>
      <c r="E128" s="29"/>
      <c r="F128" s="29">
        <f t="shared" si="33"/>
        <v>93176100</v>
      </c>
      <c r="G128" s="29"/>
      <c r="H128" s="29">
        <f t="shared" si="10"/>
        <v>93176100</v>
      </c>
      <c r="I128" s="29"/>
      <c r="J128" s="29">
        <f t="shared" si="21"/>
        <v>93176100</v>
      </c>
      <c r="K128" s="29"/>
      <c r="L128" s="29">
        <f t="shared" si="22"/>
        <v>93176100</v>
      </c>
      <c r="M128" s="29"/>
      <c r="N128" s="29">
        <f t="shared" si="23"/>
        <v>93176100</v>
      </c>
      <c r="O128" s="29"/>
      <c r="P128" s="29">
        <f t="shared" si="24"/>
        <v>93176100</v>
      </c>
      <c r="Q128" s="48"/>
      <c r="R128" s="29">
        <f t="shared" si="25"/>
        <v>93176100</v>
      </c>
      <c r="S128" s="48"/>
      <c r="T128" s="29">
        <f t="shared" si="26"/>
        <v>93176100</v>
      </c>
      <c r="U128" s="48"/>
      <c r="V128" s="29">
        <f t="shared" ref="V128:V155" si="34">T128+U128</f>
        <v>93176100</v>
      </c>
      <c r="W128" s="48"/>
      <c r="X128" s="29">
        <f t="shared" ref="X128:X155" si="35">V128+W128</f>
        <v>93176100</v>
      </c>
    </row>
    <row r="129" spans="1:24" ht="114" customHeight="1" x14ac:dyDescent="0.25">
      <c r="A129" s="5"/>
      <c r="B129" s="51" t="s">
        <v>258</v>
      </c>
      <c r="C129" s="47" t="s">
        <v>259</v>
      </c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6">
        <v>503405</v>
      </c>
      <c r="P129" s="29">
        <f t="shared" si="24"/>
        <v>503405</v>
      </c>
      <c r="Q129" s="48"/>
      <c r="R129" s="29">
        <f t="shared" si="25"/>
        <v>503405</v>
      </c>
      <c r="S129" s="48"/>
      <c r="T129" s="29">
        <f t="shared" si="26"/>
        <v>503405</v>
      </c>
      <c r="U129" s="48"/>
      <c r="V129" s="29">
        <f t="shared" si="34"/>
        <v>503405</v>
      </c>
      <c r="W129" s="48"/>
      <c r="X129" s="29">
        <f t="shared" si="35"/>
        <v>503405</v>
      </c>
    </row>
    <row r="130" spans="1:24" ht="146.25" customHeight="1" x14ac:dyDescent="0.25">
      <c r="A130" s="5"/>
      <c r="B130" s="15" t="s">
        <v>199</v>
      </c>
      <c r="C130" s="15" t="s">
        <v>215</v>
      </c>
      <c r="D130" s="29"/>
      <c r="E130" s="29"/>
      <c r="F130" s="29">
        <f t="shared" si="33"/>
        <v>0</v>
      </c>
      <c r="G130" s="29">
        <v>1392000</v>
      </c>
      <c r="H130" s="29">
        <f t="shared" si="10"/>
        <v>1392000</v>
      </c>
      <c r="I130" s="29"/>
      <c r="J130" s="29">
        <f t="shared" si="21"/>
        <v>1392000</v>
      </c>
      <c r="K130" s="29"/>
      <c r="L130" s="29">
        <f t="shared" si="22"/>
        <v>1392000</v>
      </c>
      <c r="M130" s="29"/>
      <c r="N130" s="29">
        <f t="shared" si="23"/>
        <v>1392000</v>
      </c>
      <c r="O130" s="29"/>
      <c r="P130" s="29">
        <f t="shared" si="24"/>
        <v>1392000</v>
      </c>
      <c r="Q130" s="48"/>
      <c r="R130" s="29">
        <f t="shared" si="25"/>
        <v>1392000</v>
      </c>
      <c r="S130" s="29">
        <v>568000</v>
      </c>
      <c r="T130" s="29">
        <f t="shared" si="26"/>
        <v>1960000</v>
      </c>
      <c r="U130" s="29"/>
      <c r="V130" s="29">
        <f t="shared" si="34"/>
        <v>1960000</v>
      </c>
      <c r="W130" s="29"/>
      <c r="X130" s="29">
        <f t="shared" si="35"/>
        <v>1960000</v>
      </c>
    </row>
    <row r="131" spans="1:24" ht="64.5" customHeight="1" x14ac:dyDescent="0.25">
      <c r="A131" s="5"/>
      <c r="B131" s="19" t="s">
        <v>200</v>
      </c>
      <c r="C131" s="15" t="s">
        <v>201</v>
      </c>
      <c r="D131" s="29"/>
      <c r="E131" s="29"/>
      <c r="F131" s="29"/>
      <c r="G131" s="29">
        <v>11000000</v>
      </c>
      <c r="H131" s="29">
        <f t="shared" si="10"/>
        <v>11000000</v>
      </c>
      <c r="I131" s="29"/>
      <c r="J131" s="29">
        <f t="shared" si="21"/>
        <v>11000000</v>
      </c>
      <c r="K131" s="29"/>
      <c r="L131" s="29">
        <f t="shared" si="22"/>
        <v>11000000</v>
      </c>
      <c r="M131" s="29"/>
      <c r="N131" s="29">
        <f t="shared" si="23"/>
        <v>11000000</v>
      </c>
      <c r="O131" s="29"/>
      <c r="P131" s="29">
        <f t="shared" si="24"/>
        <v>11000000</v>
      </c>
      <c r="Q131" s="48"/>
      <c r="R131" s="29">
        <f t="shared" si="25"/>
        <v>11000000</v>
      </c>
      <c r="S131" s="48"/>
      <c r="T131" s="29">
        <f t="shared" si="26"/>
        <v>11000000</v>
      </c>
      <c r="U131" s="48"/>
      <c r="V131" s="29">
        <f t="shared" si="34"/>
        <v>11000000</v>
      </c>
      <c r="W131" s="48"/>
      <c r="X131" s="29">
        <f t="shared" si="35"/>
        <v>11000000</v>
      </c>
    </row>
    <row r="132" spans="1:24" ht="81.75" customHeight="1" x14ac:dyDescent="0.25">
      <c r="A132" s="5"/>
      <c r="B132" s="51" t="s">
        <v>250</v>
      </c>
      <c r="C132" s="47" t="s">
        <v>237</v>
      </c>
      <c r="D132" s="29"/>
      <c r="E132" s="29"/>
      <c r="F132" s="29"/>
      <c r="G132" s="29"/>
      <c r="H132" s="29"/>
      <c r="I132" s="29"/>
      <c r="J132" s="29"/>
      <c r="K132" s="46">
        <v>400000</v>
      </c>
      <c r="L132" s="29">
        <f t="shared" si="22"/>
        <v>400000</v>
      </c>
      <c r="M132" s="48"/>
      <c r="N132" s="29">
        <f t="shared" si="23"/>
        <v>400000</v>
      </c>
      <c r="O132" s="48"/>
      <c r="P132" s="29">
        <f t="shared" si="24"/>
        <v>400000</v>
      </c>
      <c r="Q132" s="48"/>
      <c r="R132" s="29">
        <f t="shared" si="25"/>
        <v>400000</v>
      </c>
      <c r="S132" s="48"/>
      <c r="T132" s="29">
        <f t="shared" si="26"/>
        <v>400000</v>
      </c>
      <c r="U132" s="48"/>
      <c r="V132" s="29">
        <f t="shared" si="34"/>
        <v>400000</v>
      </c>
      <c r="W132" s="48"/>
      <c r="X132" s="29">
        <f t="shared" si="35"/>
        <v>400000</v>
      </c>
    </row>
    <row r="133" spans="1:24" ht="81.75" customHeight="1" x14ac:dyDescent="0.25">
      <c r="A133" s="5"/>
      <c r="B133" s="51" t="s">
        <v>251</v>
      </c>
      <c r="C133" s="47" t="s">
        <v>238</v>
      </c>
      <c r="D133" s="29"/>
      <c r="E133" s="29"/>
      <c r="F133" s="29"/>
      <c r="G133" s="29"/>
      <c r="H133" s="29"/>
      <c r="I133" s="29"/>
      <c r="J133" s="29"/>
      <c r="K133" s="46">
        <v>400000</v>
      </c>
      <c r="L133" s="29">
        <f t="shared" si="22"/>
        <v>400000</v>
      </c>
      <c r="M133" s="48"/>
      <c r="N133" s="29">
        <f t="shared" si="23"/>
        <v>400000</v>
      </c>
      <c r="O133" s="48"/>
      <c r="P133" s="29">
        <f t="shared" si="24"/>
        <v>400000</v>
      </c>
      <c r="Q133" s="48"/>
      <c r="R133" s="29">
        <f t="shared" si="25"/>
        <v>400000</v>
      </c>
      <c r="S133" s="48"/>
      <c r="T133" s="29">
        <f t="shared" si="26"/>
        <v>400000</v>
      </c>
      <c r="U133" s="48"/>
      <c r="V133" s="29">
        <f t="shared" si="34"/>
        <v>400000</v>
      </c>
      <c r="W133" s="48"/>
      <c r="X133" s="29">
        <f t="shared" si="35"/>
        <v>400000</v>
      </c>
    </row>
    <row r="134" spans="1:24" ht="99" customHeight="1" x14ac:dyDescent="0.25">
      <c r="A134" s="5"/>
      <c r="B134" s="15" t="s">
        <v>152</v>
      </c>
      <c r="C134" s="15" t="s">
        <v>153</v>
      </c>
      <c r="D134" s="29">
        <v>54445200</v>
      </c>
      <c r="E134" s="29"/>
      <c r="F134" s="29">
        <f t="shared" si="33"/>
        <v>54445200</v>
      </c>
      <c r="G134" s="29"/>
      <c r="H134" s="29">
        <f t="shared" si="10"/>
        <v>54445200</v>
      </c>
      <c r="I134" s="29"/>
      <c r="J134" s="29">
        <f t="shared" si="21"/>
        <v>54445200</v>
      </c>
      <c r="K134" s="29"/>
      <c r="L134" s="29">
        <f t="shared" si="22"/>
        <v>54445200</v>
      </c>
      <c r="M134" s="29"/>
      <c r="N134" s="29">
        <f t="shared" si="23"/>
        <v>54445200</v>
      </c>
      <c r="O134" s="29"/>
      <c r="P134" s="29">
        <f t="shared" si="24"/>
        <v>54445200</v>
      </c>
      <c r="Q134" s="48"/>
      <c r="R134" s="29">
        <f t="shared" si="25"/>
        <v>54445200</v>
      </c>
      <c r="S134" s="48"/>
      <c r="T134" s="29">
        <f t="shared" si="26"/>
        <v>54445200</v>
      </c>
      <c r="U134" s="48"/>
      <c r="V134" s="29">
        <f t="shared" si="34"/>
        <v>54445200</v>
      </c>
      <c r="W134" s="48"/>
      <c r="X134" s="29">
        <f t="shared" si="35"/>
        <v>54445200</v>
      </c>
    </row>
    <row r="135" spans="1:24" ht="81" customHeight="1" x14ac:dyDescent="0.25">
      <c r="A135" s="5"/>
      <c r="B135" s="47" t="s">
        <v>285</v>
      </c>
      <c r="C135" s="15" t="s">
        <v>286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48"/>
      <c r="R135" s="29"/>
      <c r="S135" s="48">
        <v>21805000</v>
      </c>
      <c r="T135" s="29">
        <f t="shared" si="26"/>
        <v>21805000</v>
      </c>
      <c r="U135" s="48"/>
      <c r="V135" s="29">
        <f t="shared" si="34"/>
        <v>21805000</v>
      </c>
      <c r="W135" s="48"/>
      <c r="X135" s="29">
        <f t="shared" si="35"/>
        <v>21805000</v>
      </c>
    </row>
    <row r="136" spans="1:24" ht="177" customHeight="1" x14ac:dyDescent="0.25">
      <c r="A136" s="5"/>
      <c r="B136" s="47" t="s">
        <v>239</v>
      </c>
      <c r="C136" s="47" t="s">
        <v>240</v>
      </c>
      <c r="D136" s="29"/>
      <c r="E136" s="29"/>
      <c r="F136" s="29"/>
      <c r="G136" s="29"/>
      <c r="H136" s="29"/>
      <c r="I136" s="29"/>
      <c r="J136" s="29"/>
      <c r="K136" s="46">
        <v>13066100</v>
      </c>
      <c r="L136" s="29">
        <f t="shared" si="22"/>
        <v>13066100</v>
      </c>
      <c r="M136" s="48"/>
      <c r="N136" s="29">
        <f t="shared" si="23"/>
        <v>13066100</v>
      </c>
      <c r="O136" s="48"/>
      <c r="P136" s="29">
        <f t="shared" si="24"/>
        <v>13066100</v>
      </c>
      <c r="Q136" s="48"/>
      <c r="R136" s="29">
        <f t="shared" si="25"/>
        <v>13066100</v>
      </c>
      <c r="S136" s="48"/>
      <c r="T136" s="29">
        <f t="shared" si="26"/>
        <v>13066100</v>
      </c>
      <c r="U136" s="48"/>
      <c r="V136" s="29">
        <f t="shared" si="34"/>
        <v>13066100</v>
      </c>
      <c r="W136" s="48"/>
      <c r="X136" s="29">
        <f t="shared" si="35"/>
        <v>13066100</v>
      </c>
    </row>
    <row r="137" spans="1:24" ht="196.5" customHeight="1" x14ac:dyDescent="0.25">
      <c r="A137" s="5"/>
      <c r="B137" s="47" t="s">
        <v>241</v>
      </c>
      <c r="C137" s="47" t="s">
        <v>242</v>
      </c>
      <c r="D137" s="29"/>
      <c r="E137" s="29"/>
      <c r="F137" s="29"/>
      <c r="G137" s="29"/>
      <c r="H137" s="29"/>
      <c r="I137" s="29"/>
      <c r="J137" s="29"/>
      <c r="K137" s="46">
        <v>22129200</v>
      </c>
      <c r="L137" s="29">
        <f t="shared" si="22"/>
        <v>22129200</v>
      </c>
      <c r="M137" s="48"/>
      <c r="N137" s="29">
        <f t="shared" si="23"/>
        <v>22129200</v>
      </c>
      <c r="O137" s="48"/>
      <c r="P137" s="29">
        <f t="shared" si="24"/>
        <v>22129200</v>
      </c>
      <c r="Q137" s="48"/>
      <c r="R137" s="29">
        <f t="shared" si="25"/>
        <v>22129200</v>
      </c>
      <c r="S137" s="48"/>
      <c r="T137" s="29">
        <f t="shared" si="26"/>
        <v>22129200</v>
      </c>
      <c r="U137" s="48"/>
      <c r="V137" s="29">
        <f t="shared" si="34"/>
        <v>22129200</v>
      </c>
      <c r="W137" s="48"/>
      <c r="X137" s="29">
        <f t="shared" si="35"/>
        <v>22129200</v>
      </c>
    </row>
    <row r="138" spans="1:24" ht="65.25" customHeight="1" x14ac:dyDescent="0.25">
      <c r="A138" s="5"/>
      <c r="B138" s="47" t="s">
        <v>243</v>
      </c>
      <c r="C138" s="47" t="s">
        <v>244</v>
      </c>
      <c r="D138" s="29"/>
      <c r="E138" s="29"/>
      <c r="F138" s="29"/>
      <c r="G138" s="29"/>
      <c r="H138" s="29"/>
      <c r="I138" s="29"/>
      <c r="J138" s="29"/>
      <c r="K138" s="46">
        <v>1355900</v>
      </c>
      <c r="L138" s="29">
        <f t="shared" si="22"/>
        <v>1355900</v>
      </c>
      <c r="M138" s="48"/>
      <c r="N138" s="29">
        <f t="shared" si="23"/>
        <v>1355900</v>
      </c>
      <c r="O138" s="48"/>
      <c r="P138" s="29">
        <f t="shared" si="24"/>
        <v>1355900</v>
      </c>
      <c r="Q138" s="48"/>
      <c r="R138" s="29">
        <f t="shared" si="25"/>
        <v>1355900</v>
      </c>
      <c r="S138" s="48"/>
      <c r="T138" s="29">
        <f t="shared" si="26"/>
        <v>1355900</v>
      </c>
      <c r="U138" s="48"/>
      <c r="V138" s="29">
        <f t="shared" si="34"/>
        <v>1355900</v>
      </c>
      <c r="W138" s="48"/>
      <c r="X138" s="29">
        <f t="shared" si="35"/>
        <v>1355900</v>
      </c>
    </row>
    <row r="139" spans="1:24" ht="82.5" customHeight="1" x14ac:dyDescent="0.25">
      <c r="A139" s="5"/>
      <c r="B139" s="15" t="s">
        <v>291</v>
      </c>
      <c r="C139" s="15" t="s">
        <v>292</v>
      </c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>
        <v>7400000</v>
      </c>
      <c r="T139" s="29">
        <f t="shared" si="26"/>
        <v>7400000</v>
      </c>
      <c r="U139" s="29"/>
      <c r="V139" s="29">
        <f t="shared" si="34"/>
        <v>7400000</v>
      </c>
      <c r="W139" s="29"/>
      <c r="X139" s="29">
        <f t="shared" si="35"/>
        <v>7400000</v>
      </c>
    </row>
    <row r="140" spans="1:24" ht="84.75" customHeight="1" x14ac:dyDescent="0.25">
      <c r="A140" s="5"/>
      <c r="B140" s="15" t="s">
        <v>293</v>
      </c>
      <c r="C140" s="15" t="s">
        <v>294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>
        <v>64200000</v>
      </c>
      <c r="T140" s="29">
        <f t="shared" si="26"/>
        <v>64200000</v>
      </c>
      <c r="U140" s="29"/>
      <c r="V140" s="29">
        <f t="shared" si="34"/>
        <v>64200000</v>
      </c>
      <c r="W140" s="29"/>
      <c r="X140" s="29">
        <f t="shared" si="35"/>
        <v>64200000</v>
      </c>
    </row>
    <row r="141" spans="1:24" ht="99.75" customHeight="1" x14ac:dyDescent="0.25">
      <c r="A141" s="5"/>
      <c r="B141" s="74" t="s">
        <v>298</v>
      </c>
      <c r="C141" s="77" t="s">
        <v>299</v>
      </c>
      <c r="D141" s="29"/>
      <c r="E141" s="29"/>
      <c r="F141" s="29"/>
      <c r="G141" s="29"/>
      <c r="H141" s="29"/>
      <c r="I141" s="29"/>
      <c r="J141" s="29"/>
      <c r="K141" s="46"/>
      <c r="L141" s="29"/>
      <c r="M141" s="48"/>
      <c r="N141" s="29"/>
      <c r="O141" s="48"/>
      <c r="P141" s="29"/>
      <c r="Q141" s="48"/>
      <c r="R141" s="29"/>
      <c r="S141" s="48">
        <v>7100000</v>
      </c>
      <c r="T141" s="29">
        <f t="shared" si="26"/>
        <v>7100000</v>
      </c>
      <c r="U141" s="48"/>
      <c r="V141" s="29">
        <f t="shared" si="34"/>
        <v>7100000</v>
      </c>
      <c r="W141" s="48"/>
      <c r="X141" s="29">
        <f t="shared" si="35"/>
        <v>7100000</v>
      </c>
    </row>
    <row r="142" spans="1:24" ht="98.25" customHeight="1" x14ac:dyDescent="0.25">
      <c r="A142" s="5"/>
      <c r="B142" s="47" t="s">
        <v>260</v>
      </c>
      <c r="C142" s="47" t="s">
        <v>276</v>
      </c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6">
        <v>2767500</v>
      </c>
      <c r="P142" s="29">
        <f t="shared" si="24"/>
        <v>2767500</v>
      </c>
      <c r="Q142" s="48"/>
      <c r="R142" s="29">
        <f t="shared" si="25"/>
        <v>2767500</v>
      </c>
      <c r="S142" s="48"/>
      <c r="T142" s="29">
        <f t="shared" si="26"/>
        <v>2767500</v>
      </c>
      <c r="U142" s="48"/>
      <c r="V142" s="29">
        <f t="shared" si="34"/>
        <v>2767500</v>
      </c>
      <c r="W142" s="48"/>
      <c r="X142" s="29">
        <f t="shared" si="35"/>
        <v>2767500</v>
      </c>
    </row>
    <row r="143" spans="1:24" ht="114.75" customHeight="1" x14ac:dyDescent="0.25">
      <c r="A143" s="5"/>
      <c r="B143" s="15" t="s">
        <v>295</v>
      </c>
      <c r="C143" s="15" t="s">
        <v>303</v>
      </c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>
        <v>2767500</v>
      </c>
      <c r="P143" s="29">
        <f t="shared" si="24"/>
        <v>2767500</v>
      </c>
      <c r="Q143" s="29"/>
      <c r="R143" s="29">
        <v>0</v>
      </c>
      <c r="S143" s="29">
        <v>144000</v>
      </c>
      <c r="T143" s="29">
        <f t="shared" si="26"/>
        <v>144000</v>
      </c>
      <c r="U143" s="29"/>
      <c r="V143" s="29">
        <f t="shared" si="34"/>
        <v>144000</v>
      </c>
      <c r="W143" s="29"/>
      <c r="X143" s="29">
        <f t="shared" si="35"/>
        <v>144000</v>
      </c>
    </row>
    <row r="144" spans="1:24" ht="33.75" customHeight="1" x14ac:dyDescent="0.25">
      <c r="A144" s="5"/>
      <c r="B144" s="57" t="s">
        <v>261</v>
      </c>
      <c r="C144" s="57" t="s">
        <v>262</v>
      </c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58">
        <f>O145</f>
        <v>13255142</v>
      </c>
      <c r="P144" s="59">
        <f t="shared" si="24"/>
        <v>13255142</v>
      </c>
      <c r="Q144" s="58">
        <f>Q145</f>
        <v>0</v>
      </c>
      <c r="R144" s="59">
        <f t="shared" si="25"/>
        <v>13255142</v>
      </c>
      <c r="S144" s="58">
        <f>S145</f>
        <v>0</v>
      </c>
      <c r="T144" s="59">
        <f t="shared" si="26"/>
        <v>13255142</v>
      </c>
      <c r="U144" s="58">
        <f>U145</f>
        <v>0</v>
      </c>
      <c r="V144" s="59">
        <f t="shared" si="34"/>
        <v>13255142</v>
      </c>
      <c r="W144" s="58">
        <f>W145</f>
        <v>0</v>
      </c>
      <c r="X144" s="59">
        <f t="shared" si="35"/>
        <v>13255142</v>
      </c>
    </row>
    <row r="145" spans="1:24" ht="50.25" customHeight="1" x14ac:dyDescent="0.25">
      <c r="A145" s="5"/>
      <c r="B145" s="60" t="s">
        <v>263</v>
      </c>
      <c r="C145" s="61" t="s">
        <v>264</v>
      </c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>
        <v>13255142</v>
      </c>
      <c r="P145" s="49">
        <f t="shared" si="24"/>
        <v>13255142</v>
      </c>
      <c r="Q145" s="48"/>
      <c r="R145" s="49">
        <f t="shared" si="25"/>
        <v>13255142</v>
      </c>
      <c r="S145" s="48"/>
      <c r="T145" s="49">
        <f t="shared" si="26"/>
        <v>13255142</v>
      </c>
      <c r="U145" s="48"/>
      <c r="V145" s="49">
        <f t="shared" si="34"/>
        <v>13255142</v>
      </c>
      <c r="W145" s="48"/>
      <c r="X145" s="49">
        <f t="shared" si="35"/>
        <v>13255142</v>
      </c>
    </row>
    <row r="146" spans="1:24" ht="33" customHeight="1" x14ac:dyDescent="0.25">
      <c r="A146" s="5"/>
      <c r="B146" s="53" t="s">
        <v>274</v>
      </c>
      <c r="C146" s="53" t="s">
        <v>275</v>
      </c>
      <c r="D146" s="48">
        <f>D147</f>
        <v>716549007</v>
      </c>
      <c r="E146" s="48">
        <f>E147</f>
        <v>0</v>
      </c>
      <c r="F146" s="37">
        <f t="shared" si="33"/>
        <v>716549007</v>
      </c>
      <c r="G146" s="48">
        <f>G147</f>
        <v>9988170</v>
      </c>
      <c r="H146" s="37">
        <f t="shared" si="10"/>
        <v>726537177</v>
      </c>
      <c r="I146" s="48">
        <f>I147</f>
        <v>-190081156</v>
      </c>
      <c r="J146" s="37">
        <f t="shared" si="21"/>
        <v>536456021</v>
      </c>
      <c r="K146" s="48">
        <f>K147</f>
        <v>217786100</v>
      </c>
      <c r="L146" s="37">
        <f t="shared" si="22"/>
        <v>754242121</v>
      </c>
      <c r="M146" s="58">
        <f>M147</f>
        <v>0</v>
      </c>
      <c r="N146" s="37">
        <f t="shared" si="23"/>
        <v>754242121</v>
      </c>
      <c r="O146" s="58">
        <f>O147</f>
        <v>0</v>
      </c>
      <c r="P146" s="37">
        <f t="shared" si="24"/>
        <v>754242121</v>
      </c>
      <c r="Q146" s="58">
        <f>Q147</f>
        <v>0</v>
      </c>
      <c r="R146" s="37">
        <f t="shared" si="25"/>
        <v>754242121</v>
      </c>
      <c r="S146" s="58">
        <f>S147</f>
        <v>0</v>
      </c>
      <c r="T146" s="37">
        <f t="shared" si="26"/>
        <v>754242121</v>
      </c>
      <c r="U146" s="58">
        <f>U147</f>
        <v>0</v>
      </c>
      <c r="V146" s="37">
        <f t="shared" si="34"/>
        <v>754242121</v>
      </c>
      <c r="W146" s="58">
        <f>W147</f>
        <v>0</v>
      </c>
      <c r="X146" s="37">
        <f t="shared" si="35"/>
        <v>754242121</v>
      </c>
    </row>
    <row r="147" spans="1:24" ht="52.5" customHeight="1" x14ac:dyDescent="0.25">
      <c r="A147" s="5"/>
      <c r="B147" s="53" t="s">
        <v>133</v>
      </c>
      <c r="C147" s="53" t="s">
        <v>134</v>
      </c>
      <c r="D147" s="37">
        <f>SUM(D148:D150)</f>
        <v>716549007</v>
      </c>
      <c r="E147" s="37">
        <f>SUM(E148:E150)</f>
        <v>0</v>
      </c>
      <c r="F147" s="37">
        <f t="shared" si="33"/>
        <v>716549007</v>
      </c>
      <c r="G147" s="37">
        <f>SUM(G148:G150)</f>
        <v>9988170</v>
      </c>
      <c r="H147" s="37">
        <f t="shared" si="10"/>
        <v>726537177</v>
      </c>
      <c r="I147" s="37">
        <f>SUM(I148:I150)</f>
        <v>-190081156</v>
      </c>
      <c r="J147" s="37">
        <f t="shared" si="21"/>
        <v>536456021</v>
      </c>
      <c r="K147" s="37">
        <f>SUM(K148:K150)</f>
        <v>217786100</v>
      </c>
      <c r="L147" s="37">
        <f t="shared" si="22"/>
        <v>754242121</v>
      </c>
      <c r="M147" s="37">
        <f>SUM(M148:M150)</f>
        <v>0</v>
      </c>
      <c r="N147" s="37">
        <f t="shared" si="23"/>
        <v>754242121</v>
      </c>
      <c r="O147" s="37">
        <f>SUM(O148:O150)</f>
        <v>0</v>
      </c>
      <c r="P147" s="37">
        <f t="shared" si="24"/>
        <v>754242121</v>
      </c>
      <c r="Q147" s="58">
        <f>SUM(Q148:Q150)</f>
        <v>0</v>
      </c>
      <c r="R147" s="37">
        <f t="shared" si="25"/>
        <v>754242121</v>
      </c>
      <c r="S147" s="58">
        <f>SUM(S148:S150)</f>
        <v>0</v>
      </c>
      <c r="T147" s="37">
        <f t="shared" si="26"/>
        <v>754242121</v>
      </c>
      <c r="U147" s="58">
        <f>SUM(U148:U150)</f>
        <v>0</v>
      </c>
      <c r="V147" s="37">
        <f t="shared" si="34"/>
        <v>754242121</v>
      </c>
      <c r="W147" s="58">
        <f>SUM(W148:W150)</f>
        <v>0</v>
      </c>
      <c r="X147" s="37">
        <f t="shared" si="35"/>
        <v>754242121</v>
      </c>
    </row>
    <row r="148" spans="1:24" ht="98.25" customHeight="1" x14ac:dyDescent="0.25">
      <c r="A148" s="5"/>
      <c r="B148" s="15" t="s">
        <v>137</v>
      </c>
      <c r="C148" s="38" t="s">
        <v>168</v>
      </c>
      <c r="D148" s="39">
        <v>73688042</v>
      </c>
      <c r="E148" s="39"/>
      <c r="F148" s="39">
        <f t="shared" si="33"/>
        <v>73688042</v>
      </c>
      <c r="G148" s="39"/>
      <c r="H148" s="39">
        <f t="shared" si="10"/>
        <v>73688042</v>
      </c>
      <c r="I148" s="39"/>
      <c r="J148" s="39">
        <f t="shared" si="21"/>
        <v>73688042</v>
      </c>
      <c r="K148" s="39"/>
      <c r="L148" s="39">
        <f t="shared" si="22"/>
        <v>73688042</v>
      </c>
      <c r="M148" s="39"/>
      <c r="N148" s="39">
        <f t="shared" si="23"/>
        <v>73688042</v>
      </c>
      <c r="O148" s="39"/>
      <c r="P148" s="39">
        <f t="shared" si="24"/>
        <v>73688042</v>
      </c>
      <c r="Q148" s="49"/>
      <c r="R148" s="39">
        <f t="shared" si="25"/>
        <v>73688042</v>
      </c>
      <c r="S148" s="49"/>
      <c r="T148" s="39">
        <f t="shared" si="26"/>
        <v>73688042</v>
      </c>
      <c r="U148" s="49"/>
      <c r="V148" s="39">
        <f t="shared" si="34"/>
        <v>73688042</v>
      </c>
      <c r="W148" s="49"/>
      <c r="X148" s="39">
        <f t="shared" si="35"/>
        <v>73688042</v>
      </c>
    </row>
    <row r="149" spans="1:24" ht="99.75" customHeight="1" x14ac:dyDescent="0.25">
      <c r="A149" s="5"/>
      <c r="B149" s="15" t="s">
        <v>186</v>
      </c>
      <c r="C149" s="38" t="s">
        <v>187</v>
      </c>
      <c r="D149" s="39"/>
      <c r="E149" s="39"/>
      <c r="F149" s="39"/>
      <c r="G149" s="40">
        <f>9988170</f>
        <v>9988170</v>
      </c>
      <c r="H149" s="39">
        <f t="shared" si="10"/>
        <v>9988170</v>
      </c>
      <c r="I149" s="45">
        <v>347749900</v>
      </c>
      <c r="J149" s="39">
        <f t="shared" si="21"/>
        <v>357738070</v>
      </c>
      <c r="K149" s="49">
        <v>217786100</v>
      </c>
      <c r="L149" s="39">
        <f t="shared" si="22"/>
        <v>575524170</v>
      </c>
      <c r="M149" s="49"/>
      <c r="N149" s="39">
        <f t="shared" si="23"/>
        <v>575524170</v>
      </c>
      <c r="O149" s="49"/>
      <c r="P149" s="39">
        <f t="shared" si="24"/>
        <v>575524170</v>
      </c>
      <c r="Q149" s="49"/>
      <c r="R149" s="39">
        <f t="shared" si="25"/>
        <v>575524170</v>
      </c>
      <c r="S149" s="49"/>
      <c r="T149" s="39">
        <f t="shared" si="26"/>
        <v>575524170</v>
      </c>
      <c r="U149" s="49"/>
      <c r="V149" s="39">
        <f t="shared" si="34"/>
        <v>575524170</v>
      </c>
      <c r="W149" s="49"/>
      <c r="X149" s="39">
        <f t="shared" si="35"/>
        <v>575524170</v>
      </c>
    </row>
    <row r="150" spans="1:24" ht="123" customHeight="1" x14ac:dyDescent="0.25">
      <c r="A150" s="5"/>
      <c r="B150" s="41" t="s">
        <v>135</v>
      </c>
      <c r="C150" s="41" t="s">
        <v>136</v>
      </c>
      <c r="D150" s="29">
        <v>642860965</v>
      </c>
      <c r="E150" s="29"/>
      <c r="F150" s="29">
        <f t="shared" si="33"/>
        <v>642860965</v>
      </c>
      <c r="G150" s="29"/>
      <c r="H150" s="29">
        <f t="shared" si="10"/>
        <v>642860965</v>
      </c>
      <c r="I150" s="46">
        <v>-537831056</v>
      </c>
      <c r="J150" s="29">
        <f t="shared" si="21"/>
        <v>105029909</v>
      </c>
      <c r="K150" s="48"/>
      <c r="L150" s="29">
        <f t="shared" si="22"/>
        <v>105029909</v>
      </c>
      <c r="M150" s="48"/>
      <c r="N150" s="29">
        <f t="shared" si="23"/>
        <v>105029909</v>
      </c>
      <c r="O150" s="48"/>
      <c r="P150" s="29">
        <f t="shared" si="24"/>
        <v>105029909</v>
      </c>
      <c r="Q150" s="48"/>
      <c r="R150" s="29">
        <f t="shared" si="25"/>
        <v>105029909</v>
      </c>
      <c r="S150" s="48"/>
      <c r="T150" s="29">
        <f t="shared" si="26"/>
        <v>105029909</v>
      </c>
      <c r="U150" s="48"/>
      <c r="V150" s="29">
        <f t="shared" si="34"/>
        <v>105029909</v>
      </c>
      <c r="W150" s="48"/>
      <c r="X150" s="29">
        <f t="shared" si="35"/>
        <v>105029909</v>
      </c>
    </row>
    <row r="151" spans="1:24" ht="54.75" customHeight="1" x14ac:dyDescent="0.25">
      <c r="A151" s="5"/>
      <c r="B151" s="53" t="s">
        <v>265</v>
      </c>
      <c r="C151" s="53" t="s">
        <v>266</v>
      </c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58">
        <f>O152</f>
        <v>47017241</v>
      </c>
      <c r="P151" s="37">
        <f t="shared" si="24"/>
        <v>47017241</v>
      </c>
      <c r="Q151" s="58">
        <f>Q152</f>
        <v>0</v>
      </c>
      <c r="R151" s="37">
        <f t="shared" si="25"/>
        <v>47017241</v>
      </c>
      <c r="S151" s="58">
        <f>S152</f>
        <v>0</v>
      </c>
      <c r="T151" s="37">
        <f t="shared" si="26"/>
        <v>47017241</v>
      </c>
      <c r="U151" s="58">
        <f>U152</f>
        <v>0</v>
      </c>
      <c r="V151" s="37">
        <f t="shared" si="34"/>
        <v>47017241</v>
      </c>
      <c r="W151" s="58">
        <f>W152</f>
        <v>0</v>
      </c>
      <c r="X151" s="37">
        <f t="shared" si="35"/>
        <v>47017241</v>
      </c>
    </row>
    <row r="152" spans="1:24" ht="51" customHeight="1" x14ac:dyDescent="0.25">
      <c r="A152" s="5"/>
      <c r="B152" s="53" t="s">
        <v>267</v>
      </c>
      <c r="C152" s="53" t="s">
        <v>268</v>
      </c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58">
        <f>O153+O154</f>
        <v>47017241</v>
      </c>
      <c r="P152" s="37">
        <f t="shared" si="24"/>
        <v>47017241</v>
      </c>
      <c r="Q152" s="58">
        <f>Q153+Q154</f>
        <v>0</v>
      </c>
      <c r="R152" s="37">
        <f t="shared" si="25"/>
        <v>47017241</v>
      </c>
      <c r="S152" s="58">
        <f>S153+S154</f>
        <v>0</v>
      </c>
      <c r="T152" s="37">
        <f t="shared" si="26"/>
        <v>47017241</v>
      </c>
      <c r="U152" s="58">
        <f>U153+U154</f>
        <v>0</v>
      </c>
      <c r="V152" s="37">
        <f t="shared" si="34"/>
        <v>47017241</v>
      </c>
      <c r="W152" s="58">
        <f>W153+W154</f>
        <v>0</v>
      </c>
      <c r="X152" s="37">
        <f t="shared" si="35"/>
        <v>47017241</v>
      </c>
    </row>
    <row r="153" spans="1:24" ht="53.25" customHeight="1" x14ac:dyDescent="0.25">
      <c r="A153" s="5"/>
      <c r="B153" s="47" t="s">
        <v>269</v>
      </c>
      <c r="C153" s="62" t="s">
        <v>270</v>
      </c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9">
        <v>43371840</v>
      </c>
      <c r="P153" s="29">
        <f t="shared" si="24"/>
        <v>43371840</v>
      </c>
      <c r="Q153" s="49"/>
      <c r="R153" s="29">
        <f t="shared" si="25"/>
        <v>43371840</v>
      </c>
      <c r="S153" s="49"/>
      <c r="T153" s="29">
        <f t="shared" si="26"/>
        <v>43371840</v>
      </c>
      <c r="U153" s="49"/>
      <c r="V153" s="29">
        <f t="shared" si="34"/>
        <v>43371840</v>
      </c>
      <c r="W153" s="49"/>
      <c r="X153" s="29">
        <f t="shared" si="35"/>
        <v>43371840</v>
      </c>
    </row>
    <row r="154" spans="1:24" ht="52.5" customHeight="1" x14ac:dyDescent="0.25">
      <c r="A154" s="5"/>
      <c r="B154" s="47" t="s">
        <v>271</v>
      </c>
      <c r="C154" s="62" t="s">
        <v>272</v>
      </c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9">
        <v>3645401</v>
      </c>
      <c r="P154" s="29">
        <f t="shared" si="24"/>
        <v>3645401</v>
      </c>
      <c r="Q154" s="49"/>
      <c r="R154" s="29">
        <f t="shared" si="25"/>
        <v>3645401</v>
      </c>
      <c r="S154" s="49"/>
      <c r="T154" s="29">
        <f t="shared" si="26"/>
        <v>3645401</v>
      </c>
      <c r="U154" s="49"/>
      <c r="V154" s="29">
        <f t="shared" si="34"/>
        <v>3645401</v>
      </c>
      <c r="W154" s="49"/>
      <c r="X154" s="29">
        <f t="shared" si="35"/>
        <v>3645401</v>
      </c>
    </row>
    <row r="155" spans="1:24" ht="19.5" customHeight="1" x14ac:dyDescent="0.25">
      <c r="A155" s="5"/>
      <c r="B155" s="81" t="s">
        <v>160</v>
      </c>
      <c r="C155" s="82"/>
      <c r="D155" s="17">
        <f>SUM(D10,D52)</f>
        <v>49865677427</v>
      </c>
      <c r="E155" s="17">
        <f>SUM(E10,E52)</f>
        <v>1750200000</v>
      </c>
      <c r="F155" s="17">
        <f t="shared" si="33"/>
        <v>51615877427</v>
      </c>
      <c r="G155" s="17">
        <f>SUM(G10,G52)</f>
        <v>522231183</v>
      </c>
      <c r="H155" s="17">
        <f t="shared" si="10"/>
        <v>52138108610</v>
      </c>
      <c r="I155" s="17">
        <f>SUM(I10,I52)</f>
        <v>385793077</v>
      </c>
      <c r="J155" s="17">
        <f t="shared" si="21"/>
        <v>52523901687</v>
      </c>
      <c r="K155" s="17">
        <f>SUM(K10,K52)</f>
        <v>748384636</v>
      </c>
      <c r="L155" s="17">
        <f t="shared" si="22"/>
        <v>53272286323</v>
      </c>
      <c r="M155" s="17">
        <f>SUM(M10,M52)</f>
        <v>15504108</v>
      </c>
      <c r="N155" s="17">
        <f t="shared" si="23"/>
        <v>53287790431</v>
      </c>
      <c r="O155" s="17">
        <f>SUM(O10,O52)</f>
        <v>950058021</v>
      </c>
      <c r="P155" s="17">
        <f t="shared" si="24"/>
        <v>54237848452</v>
      </c>
      <c r="Q155" s="23">
        <f>SUM(Q10,Q52)</f>
        <v>4825000</v>
      </c>
      <c r="R155" s="17">
        <f t="shared" si="25"/>
        <v>54242673452</v>
      </c>
      <c r="S155" s="23">
        <f>SUM(S10,S52)</f>
        <v>756400144</v>
      </c>
      <c r="T155" s="17">
        <f t="shared" si="26"/>
        <v>54999073596</v>
      </c>
      <c r="U155" s="23">
        <f>SUM(U10,U52)</f>
        <v>436420200</v>
      </c>
      <c r="V155" s="17">
        <f t="shared" si="34"/>
        <v>55435493796</v>
      </c>
      <c r="W155" s="23">
        <f>SUM(W10,W52)</f>
        <v>23854151</v>
      </c>
      <c r="X155" s="17">
        <f t="shared" si="35"/>
        <v>55459347947</v>
      </c>
    </row>
  </sheetData>
  <mergeCells count="6">
    <mergeCell ref="B155:C155"/>
    <mergeCell ref="B1:X1"/>
    <mergeCell ref="B2:X2"/>
    <mergeCell ref="B3:X3"/>
    <mergeCell ref="B5:X5"/>
    <mergeCell ref="B6:X6"/>
  </mergeCells>
  <phoneticPr fontId="0" type="noConversion"/>
  <printOptions horizontalCentered="1"/>
  <pageMargins left="0.62992125984251968" right="0" top="0.78740157480314965" bottom="0.55118110236220474" header="0.39370078740157483" footer="0.15748031496062992"/>
  <pageSetup paperSize="9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2014-12-22T13:39:48Z</cp:lastPrinted>
  <dcterms:created xsi:type="dcterms:W3CDTF">2010-10-13T08:18:32Z</dcterms:created>
  <dcterms:modified xsi:type="dcterms:W3CDTF">2014-12-25T07:09:39Z</dcterms:modified>
</cp:coreProperties>
</file>