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050" yWindow="915" windowWidth="15360" windowHeight="12030"/>
  </bookViews>
  <sheets>
    <sheet name="Лист1" sheetId="1" r:id="rId1"/>
  </sheets>
  <definedNames>
    <definedName name="_xlnm._FilterDatabase" localSheetId="0" hidden="1">Лист1!$B$11:$H$11</definedName>
    <definedName name="_xlnm.Print_Titles" localSheetId="0">Лист1!$11:$11</definedName>
    <definedName name="_xlnm.Print_Area" localSheetId="0">Лист1!$B$1:$I$119</definedName>
  </definedNames>
  <calcPr calcId="145621"/>
</workbook>
</file>

<file path=xl/calcChain.xml><?xml version="1.0" encoding="utf-8"?>
<calcChain xmlns="http://schemas.openxmlformats.org/spreadsheetml/2006/main">
  <c r="H116" i="1" l="1"/>
  <c r="G113" i="1"/>
  <c r="H111" i="1" l="1"/>
  <c r="H109" i="1"/>
  <c r="H65" i="1"/>
  <c r="H55" i="1"/>
  <c r="H100" i="1" l="1"/>
  <c r="H56" i="1"/>
  <c r="G53" i="1"/>
  <c r="H71" i="1" l="1"/>
  <c r="H89" i="1"/>
  <c r="H118" i="1" l="1"/>
  <c r="G52" i="1"/>
  <c r="H77" i="1"/>
  <c r="F27" i="1" l="1"/>
  <c r="H27" i="1" s="1"/>
  <c r="G92" i="1"/>
  <c r="G49" i="1"/>
  <c r="G45" i="1"/>
  <c r="G38" i="1"/>
  <c r="G28" i="1"/>
  <c r="G24" i="1"/>
  <c r="G20" i="1"/>
  <c r="G18" i="1"/>
  <c r="G16" i="1"/>
  <c r="G13" i="1"/>
  <c r="G12" i="1" l="1"/>
  <c r="G48" i="1"/>
  <c r="G47" i="1" s="1"/>
  <c r="E92" i="1"/>
  <c r="G119" i="1" l="1"/>
  <c r="F74" i="1" l="1"/>
  <c r="H74" i="1" s="1"/>
  <c r="F69" i="1"/>
  <c r="H69" i="1" s="1"/>
  <c r="F67" i="1"/>
  <c r="H67" i="1" s="1"/>
  <c r="F66" i="1"/>
  <c r="H66" i="1" s="1"/>
  <c r="F62" i="1"/>
  <c r="H62" i="1" s="1"/>
  <c r="F88" i="1" l="1"/>
  <c r="H88" i="1" s="1"/>
  <c r="F72" i="1"/>
  <c r="H72" i="1" s="1"/>
  <c r="F68" i="1"/>
  <c r="H68" i="1" s="1"/>
  <c r="F50" i="1" l="1"/>
  <c r="H50" i="1" s="1"/>
  <c r="F51" i="1"/>
  <c r="D49" i="1"/>
  <c r="E49" i="1"/>
  <c r="F49" i="1" l="1"/>
  <c r="H51" i="1"/>
  <c r="H49" i="1" s="1"/>
  <c r="F86" i="1"/>
  <c r="H86" i="1" s="1"/>
  <c r="F84" i="1"/>
  <c r="H84" i="1" s="1"/>
  <c r="F83" i="1" l="1"/>
  <c r="H83" i="1" s="1"/>
  <c r="F117" i="1" l="1"/>
  <c r="H117" i="1" s="1"/>
  <c r="F115" i="1"/>
  <c r="H115" i="1" s="1"/>
  <c r="F114" i="1"/>
  <c r="E113" i="1"/>
  <c r="D113" i="1"/>
  <c r="F112" i="1"/>
  <c r="H112" i="1" s="1"/>
  <c r="F107" i="1"/>
  <c r="H107" i="1" s="1"/>
  <c r="F108" i="1"/>
  <c r="H108" i="1" s="1"/>
  <c r="F110" i="1"/>
  <c r="H110" i="1" s="1"/>
  <c r="F102" i="1"/>
  <c r="H102" i="1" s="1"/>
  <c r="F103" i="1"/>
  <c r="H103" i="1" s="1"/>
  <c r="F104" i="1"/>
  <c r="H104" i="1" s="1"/>
  <c r="F105" i="1"/>
  <c r="H105" i="1" s="1"/>
  <c r="F106" i="1"/>
  <c r="H106" i="1" s="1"/>
  <c r="F99" i="1"/>
  <c r="H99" i="1" s="1"/>
  <c r="F101" i="1"/>
  <c r="H101" i="1" s="1"/>
  <c r="F98" i="1"/>
  <c r="H98" i="1" s="1"/>
  <c r="F96" i="1"/>
  <c r="H96" i="1" s="1"/>
  <c r="F97" i="1"/>
  <c r="H97" i="1" s="1"/>
  <c r="F94" i="1"/>
  <c r="H94" i="1" s="1"/>
  <c r="F95" i="1"/>
  <c r="H95" i="1" s="1"/>
  <c r="F93" i="1"/>
  <c r="H93" i="1" s="1"/>
  <c r="F91" i="1"/>
  <c r="H91" i="1" s="1"/>
  <c r="F82" i="1"/>
  <c r="H82" i="1" s="1"/>
  <c r="F85" i="1"/>
  <c r="H85" i="1" s="1"/>
  <c r="F87" i="1"/>
  <c r="H87" i="1" s="1"/>
  <c r="F80" i="1"/>
  <c r="H80" i="1" s="1"/>
  <c r="F81" i="1"/>
  <c r="H81" i="1" s="1"/>
  <c r="F76" i="1"/>
  <c r="H76" i="1" s="1"/>
  <c r="F78" i="1"/>
  <c r="H78" i="1" s="1"/>
  <c r="F79" i="1"/>
  <c r="H79" i="1" s="1"/>
  <c r="F70" i="1"/>
  <c r="H70" i="1" s="1"/>
  <c r="F73" i="1"/>
  <c r="H73" i="1" s="1"/>
  <c r="F75" i="1"/>
  <c r="H75" i="1" s="1"/>
  <c r="F61" i="1"/>
  <c r="H61" i="1" s="1"/>
  <c r="F63" i="1"/>
  <c r="H63" i="1" s="1"/>
  <c r="F64" i="1"/>
  <c r="H64" i="1" s="1"/>
  <c r="F58" i="1"/>
  <c r="H58" i="1" s="1"/>
  <c r="F59" i="1"/>
  <c r="H59" i="1" s="1"/>
  <c r="F60" i="1"/>
  <c r="H60" i="1" s="1"/>
  <c r="E52" i="1"/>
  <c r="E121" i="1" s="1"/>
  <c r="F46" i="1"/>
  <c r="E45" i="1"/>
  <c r="D45" i="1"/>
  <c r="F44" i="1"/>
  <c r="H44" i="1" s="1"/>
  <c r="F43" i="1"/>
  <c r="H43" i="1" s="1"/>
  <c r="F42" i="1"/>
  <c r="H42" i="1" s="1"/>
  <c r="F40" i="1"/>
  <c r="H40" i="1" s="1"/>
  <c r="F41" i="1"/>
  <c r="H41" i="1" s="1"/>
  <c r="F39" i="1"/>
  <c r="H39" i="1" s="1"/>
  <c r="E38" i="1"/>
  <c r="D38" i="1"/>
  <c r="F37" i="1"/>
  <c r="E36" i="1"/>
  <c r="F35" i="1"/>
  <c r="H35" i="1" s="1"/>
  <c r="F33" i="1"/>
  <c r="H33" i="1" s="1"/>
  <c r="F34" i="1"/>
  <c r="H34" i="1" s="1"/>
  <c r="F32" i="1"/>
  <c r="H32" i="1" s="1"/>
  <c r="E31" i="1"/>
  <c r="D31" i="1"/>
  <c r="F30" i="1"/>
  <c r="H30" i="1" s="1"/>
  <c r="F29" i="1"/>
  <c r="H29" i="1" s="1"/>
  <c r="F26" i="1"/>
  <c r="H26" i="1" s="1"/>
  <c r="F25" i="1"/>
  <c r="H25" i="1" s="1"/>
  <c r="E24" i="1"/>
  <c r="D24" i="1"/>
  <c r="F22" i="1"/>
  <c r="H22" i="1" s="1"/>
  <c r="F23" i="1"/>
  <c r="H23" i="1" s="1"/>
  <c r="F21" i="1"/>
  <c r="H21" i="1" s="1"/>
  <c r="E20" i="1"/>
  <c r="D20" i="1"/>
  <c r="F19" i="1"/>
  <c r="E18" i="1"/>
  <c r="D18" i="1"/>
  <c r="F17" i="1"/>
  <c r="E16" i="1"/>
  <c r="F15" i="1"/>
  <c r="H15" i="1" s="1"/>
  <c r="F14" i="1"/>
  <c r="H14" i="1" s="1"/>
  <c r="E13" i="1"/>
  <c r="F113" i="1" l="1"/>
  <c r="F18" i="1"/>
  <c r="H19" i="1"/>
  <c r="H18" i="1" s="1"/>
  <c r="H24" i="1"/>
  <c r="F45" i="1"/>
  <c r="H46" i="1"/>
  <c r="H45" i="1" s="1"/>
  <c r="H92" i="1"/>
  <c r="F16" i="1"/>
  <c r="H17" i="1"/>
  <c r="H16" i="1" s="1"/>
  <c r="H114" i="1"/>
  <c r="H113" i="1" s="1"/>
  <c r="H13" i="1"/>
  <c r="F36" i="1"/>
  <c r="H36" i="1" s="1"/>
  <c r="H37" i="1"/>
  <c r="H38" i="1"/>
  <c r="H20" i="1"/>
  <c r="F92" i="1"/>
  <c r="E48" i="1"/>
  <c r="E47" i="1" s="1"/>
  <c r="F24" i="1"/>
  <c r="E28" i="1"/>
  <c r="E12" i="1" s="1"/>
  <c r="F38" i="1"/>
  <c r="F31" i="1"/>
  <c r="F20" i="1"/>
  <c r="F13" i="1"/>
  <c r="F28" i="1" l="1"/>
  <c r="F12" i="1" s="1"/>
  <c r="H31" i="1"/>
  <c r="H28" i="1" s="1"/>
  <c r="H12" i="1" s="1"/>
  <c r="E119" i="1"/>
  <c r="D54" i="1" l="1"/>
  <c r="F54" i="1" s="1"/>
  <c r="H54" i="1" s="1"/>
  <c r="D53" i="1"/>
  <c r="F53" i="1" s="1"/>
  <c r="H53" i="1" s="1"/>
  <c r="D90" i="1" l="1"/>
  <c r="F90" i="1" s="1"/>
  <c r="H90" i="1" s="1"/>
  <c r="D57" i="1" l="1"/>
  <c r="F57" i="1" l="1"/>
  <c r="D52" i="1"/>
  <c r="D36" i="1"/>
  <c r="D28" i="1" s="1"/>
  <c r="D16" i="1"/>
  <c r="D13" i="1"/>
  <c r="D92" i="1"/>
  <c r="H57" i="1" l="1"/>
  <c r="H52" i="1" s="1"/>
  <c r="H48" i="1" s="1"/>
  <c r="H47" i="1" s="1"/>
  <c r="H119" i="1" s="1"/>
  <c r="F52" i="1"/>
  <c r="F48" i="1" s="1"/>
  <c r="F47" i="1" s="1"/>
  <c r="F119" i="1" s="1"/>
  <c r="D48" i="1"/>
  <c r="D47" i="1" s="1"/>
  <c r="D12" i="1"/>
  <c r="D119" i="1" l="1"/>
</calcChain>
</file>

<file path=xl/sharedStrings.xml><?xml version="1.0" encoding="utf-8"?>
<sst xmlns="http://schemas.openxmlformats.org/spreadsheetml/2006/main" count="230" uniqueCount="228">
  <si>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</si>
  <si>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</si>
  <si>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</si>
  <si>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</si>
  <si>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</si>
  <si>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</si>
  <si>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</si>
  <si>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</si>
  <si>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</si>
  <si>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</si>
  <si>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</si>
  <si>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</si>
  <si>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</si>
  <si>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</si>
  <si>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</si>
  <si>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</si>
  <si>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</si>
  <si>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</si>
  <si>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</si>
  <si>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</si>
  <si>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</si>
  <si>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</si>
  <si>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</si>
  <si>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</si>
  <si>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</si>
  <si>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</si>
  <si>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</si>
  <si>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</si>
  <si>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</si>
  <si>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</si>
  <si>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</si>
  <si>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</si>
  <si>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</si>
  <si>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</si>
  <si>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</si>
  <si>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</si>
  <si>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</si>
  <si>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</si>
  <si>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</si>
  <si>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</si>
  <si>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</si>
  <si>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</si>
  <si>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</si>
  <si>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</si>
  <si>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</si>
  <si>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</si>
  <si>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</si>
  <si>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</si>
  <si>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</si>
  <si>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</si>
  <si>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</si>
  <si>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</si>
  <si>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</si>
  <si>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</si>
  <si>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</si>
  <si>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</si>
  <si>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</si>
  <si>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</si>
  <si>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</si>
  <si>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</si>
  <si>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</si>
  <si>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</si>
  <si>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</si>
  <si>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</si>
  <si>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</si>
  <si>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</si>
  <si>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</si>
  <si>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</si>
  <si>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</si>
  <si>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</si>
  <si>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</si>
  <si>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</si>
  <si>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</si>
  <si>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</si>
  <si>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</si>
  <si>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</si>
  <si>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</si>
  <si>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</si>
  <si>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</si>
  <si>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</si>
  <si>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</si>
  <si>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</si>
  <si>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</si>
  <si>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</si>
  <si>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</si>
  <si>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</si>
  <si>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</si>
  <si>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</si>
  <si>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</si>
  <si>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</si>
  <si>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</si>
  <si>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</si>
  <si>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</si>
  <si>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</si>
  <si>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</si>
  <si>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</si>
  <si>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</si>
  <si>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</si>
  <si>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</si>
  <si>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</si>
  <si>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</si>
  <si>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</si>
  <si>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</si>
  <si>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</si>
  <si>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</si>
  <si>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</si>
  <si>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</si>
  <si>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</si>
  <si>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</si>
  <si>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</si>
  <si>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</si>
  <si>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</si>
  <si>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</si>
  <si>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</si>
  <si>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</si>
  <si>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</si>
  <si>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</si>
  <si>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</si>
  <si>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</si>
  <si>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</si>
  <si>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</si>
  <si>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</si>
  <si>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</si>
  <si>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</si>
  <si>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</si>
  <si>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</si>
  <si>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</si>
  <si>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</si>
  <si>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</si>
  <si>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</si>
  <si>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</si>
  <si>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</si>
  <si>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</si>
  <si>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</si>
  <si>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</si>
  <si>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</si>
  <si>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</si>
  <si>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</si>
  <si>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</si>
  <si>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</si>
  <si>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</si>
  <si>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</si>
  <si>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</si>
  <si>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</si>
  <si>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Прогнозируемые доходы областного бюджета на 2018 год в соответствии с классификацией доходов бюджетов Российской Федерации</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</si>
  <si>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</si>
  <si>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</si>
  <si>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</si>
  <si>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</si>
  <si>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</si>
  <si>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</si>
  <si>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</si>
  <si>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</si>
  <si>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</si>
  <si>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</si>
  <si>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</si>
  <si>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</si>
  <si>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</si>
  <si>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</si>
  <si>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</si>
  <si>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</si>
  <si>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</si>
  <si>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</si>
  <si>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</si>
  <si>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</si>
  <si>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</si>
  <si>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</si>
  <si>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</si>
  <si>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</si>
  <si>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</si>
  <si>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</si>
  <si>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</si>
  <si>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</si>
  <si>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</si>
  <si>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</si>
  <si>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</si>
  <si>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</si>
  <si>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</si>
  <si>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</si>
  <si>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</si>
  <si>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</si>
  <si>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</si>
  <si>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</si>
  <si>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</si>
  <si>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</si>
  <si>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</si>
  <si>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</si>
  <si>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</si>
  <si>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</si>
  <si>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</si>
  <si>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</si>
  <si>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</si>
  <si>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</si>
  <si>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</si>
  <si>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от ______________ № _______</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</si>
  <si>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</si>
  <si>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</si>
  <si>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</si>
  <si>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</si>
  <si>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</si>
  <si>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</si>
  <si>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</si>
  <si>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</si>
  <si>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</si>
  <si>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</si>
  <si>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</si>
  <si>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</si>
  <si>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</si>
  <si>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</si>
  <si>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</si>
  <si>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</si>
  <si>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</si>
  <si>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 первого ребенка</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</si>
  <si>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</si>
  <si>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</si>
  <si>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</si>
  <si>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</si>
  <si>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</si>
  <si>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</si>
  <si>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</si>
  <si>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</si>
  <si>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Приложение 2</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</si>
  <si>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</si>
  <si>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</si>
  <si>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</si>
  <si>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</si>
  <si>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</si>
  <si>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приведению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</si>
</sst>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8">
    <xf numFmtId="0" fontId="0" fillId="0" borderId="0" xfId="0"/>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1" fillId="2" borderId="1" xfId="0" applyFont="1" applyFill="1" applyBorder="1" applyAlignment="1">
      <alignment horizontal="left" vertical="top" wrapText="1"/>
    </xf>
    <xf numFmtId="3" fontId="11" fillId="2" borderId="1" xfId="0" applyNumberFormat="1" applyFont="1" applyFill="1" applyBorder="1" applyAlignment="1">
      <alignment horizontal="right" wrapText="1"/>
    </xf>
    <xf numFmtId="0" fontId="12" fillId="2" borderId="1" xfId="0" applyFont="1" applyFill="1" applyBorder="1" applyAlignment="1">
      <alignment vertical="top"/>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right"/>
    </xf>
    <xf numFmtId="3" fontId="7" fillId="2" borderId="1" xfId="0" applyNumberFormat="1" applyFont="1" applyFill="1" applyBorder="1" applyAlignment="1">
      <alignment horizontal="right" wrapText="1"/>
    </xf>
    <xf numFmtId="3" fontId="3" fillId="2" borderId="0" xfId="0" applyNumberFormat="1" applyFont="1" applyFill="1"/>
    <xf numFmtId="0" fontId="3" fillId="2" borderId="0" xfId="0" applyFont="1" applyFill="1" applyAlignment="1">
      <alignment horizontal="right"/>
    </xf>
    <xf numFmtId="0" fontId="0" fillId="2" borderId="0" xfId="0" applyFont="1" applyFill="1"/>
    <xf numFmtId="0" fontId="2" fillId="2" borderId="0" xfId="0" applyFont="1" applyFill="1" applyAlignment="1">
      <alignment horizontal="right"/>
    </xf>
    <xf numFmtId="0" fontId="7" fillId="2" borderId="1" xfId="1" applyNumberFormat="1" applyFont="1" applyFill="1" applyBorder="1" applyAlignment="1" applyProtection="1">
      <alignment horizontal="left" vertical="top" wrapText="1"/>
      <protection hidden="1"/>
    </xf>
    <xf numFmtId="0" fontId="11" fillId="2" borderId="0" xfId="4" applyFont="1" applyFill="1" applyAlignment="1" applyProtection="1">
      <alignment horizontal="right"/>
      <protection hidden="1"/>
    </xf>
    <xf numFmtId="0" fontId="11" fillId="2" borderId="0" xfId="4" applyFont="1" applyFill="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tabSelected="1" view="pageBreakPreview" topLeftCell="A112" zoomScaleSheetLayoutView="100" workbookViewId="0">
      <selection activeCell="C114" sqref="C114"/>
    </sheetView>
  </sheetViews>
  <sheetFormatPr defaultColWidth="9.140625" defaultRowHeight="15.75" x14ac:dyDescent="0.25"/>
  <cols>
    <col min="1" max="1" width="1" style="7" customWidth="1"/>
    <col min="2" max="2" width="27.140625" style="8" customWidth="1"/>
    <col min="3" max="3" width="45.5703125" style="16" customWidth="1"/>
    <col min="4" max="4" width="18.7109375" style="7" hidden="1" customWidth="1"/>
    <col min="5" max="5" width="18.140625" style="7" hidden="1" customWidth="1"/>
    <col min="6" max="6" width="15.5703125" style="7" hidden="1" customWidth="1"/>
    <col min="7" max="7" width="18.7109375" style="7" hidden="1" customWidth="1"/>
    <col min="8" max="8" width="17.85546875" style="7" customWidth="1"/>
    <col min="9" max="9" width="1.5703125" style="7" customWidth="1"/>
    <col min="10" max="16384" width="9.140625" style="7"/>
  </cols>
  <sheetData>
    <row r="1" spans="1:8" x14ac:dyDescent="0.25">
      <c r="B1" s="16"/>
      <c r="C1" s="29"/>
      <c r="D1" s="29"/>
      <c r="E1" s="29"/>
      <c r="F1" s="36" t="s">
        <v>221</v>
      </c>
      <c r="G1" s="36"/>
      <c r="H1" s="36"/>
    </row>
    <row r="2" spans="1:8" x14ac:dyDescent="0.25">
      <c r="B2" s="16"/>
      <c r="C2" s="36" t="s">
        <v>193</v>
      </c>
      <c r="D2" s="36"/>
      <c r="E2" s="36"/>
      <c r="F2" s="36"/>
      <c r="G2" s="36"/>
      <c r="H2" s="36"/>
    </row>
    <row r="3" spans="1:8" x14ac:dyDescent="0.25">
      <c r="B3" s="16"/>
      <c r="C3" s="36" t="s">
        <v>194</v>
      </c>
      <c r="D3" s="36"/>
      <c r="E3" s="36"/>
      <c r="F3" s="36"/>
      <c r="G3" s="36"/>
      <c r="H3" s="36"/>
    </row>
    <row r="4" spans="1:8" x14ac:dyDescent="0.25">
      <c r="C4" s="31"/>
    </row>
    <row r="5" spans="1:8" x14ac:dyDescent="0.25">
      <c r="C5" s="31"/>
      <c r="H5" s="31" t="s">
        <v>217</v>
      </c>
    </row>
    <row r="6" spans="1:8" x14ac:dyDescent="0.25">
      <c r="C6" s="31"/>
      <c r="H6" s="31" t="s">
        <v>214</v>
      </c>
    </row>
    <row r="7" spans="1:8" x14ac:dyDescent="0.25">
      <c r="C7" s="31"/>
      <c r="H7" s="31" t="s">
        <v>215</v>
      </c>
    </row>
    <row r="8" spans="1:8" x14ac:dyDescent="0.25">
      <c r="C8" s="31"/>
      <c r="H8" s="33"/>
    </row>
    <row r="9" spans="1:8" ht="52.5" customHeight="1" x14ac:dyDescent="0.3">
      <c r="B9" s="37" t="s">
        <v>144</v>
      </c>
      <c r="C9" s="37"/>
      <c r="D9" s="37"/>
      <c r="E9" s="37"/>
      <c r="F9" s="37"/>
      <c r="G9" s="37"/>
      <c r="H9" s="37"/>
    </row>
    <row r="10" spans="1:8" ht="18.75" x14ac:dyDescent="0.3">
      <c r="B10" s="9"/>
      <c r="C10" s="10"/>
      <c r="D10" s="9"/>
    </row>
    <row r="11" spans="1:8" ht="40.5" customHeight="1" x14ac:dyDescent="0.25">
      <c r="A11" s="11"/>
      <c r="B11" s="12" t="s">
        <v>168</v>
      </c>
      <c r="C11" s="12" t="s">
        <v>0</v>
      </c>
      <c r="D11" s="25" t="s">
        <v>145</v>
      </c>
      <c r="E11" s="25" t="s">
        <v>169</v>
      </c>
      <c r="F11" s="25" t="s">
        <v>145</v>
      </c>
      <c r="G11" s="25" t="s">
        <v>195</v>
      </c>
      <c r="H11" s="25" t="s">
        <v>145</v>
      </c>
    </row>
    <row r="12" spans="1:8" ht="21" customHeight="1" x14ac:dyDescent="0.25">
      <c r="B12" s="13" t="s">
        <v>1</v>
      </c>
      <c r="C12" s="13" t="s">
        <v>2</v>
      </c>
      <c r="D12" s="27">
        <f>SUM(D13+D16+D18+D20+D24+D27+D28+D38+D42+D43+D44+D45)</f>
        <v>54889103439</v>
      </c>
      <c r="E12" s="27">
        <f t="shared" ref="E12:F12" si="0">SUM(E13+E16+E18+E20+E24+E27+E28+E38+E42+E43+E44+E45)</f>
        <v>500000000</v>
      </c>
      <c r="F12" s="27">
        <f t="shared" si="0"/>
        <v>55389103439</v>
      </c>
      <c r="G12" s="27">
        <f t="shared" ref="G12:H12" si="1">SUM(G13+G16+G18+G20+G24+G27+G28+G38+G42+G43+G44+G45)</f>
        <v>1611105569</v>
      </c>
      <c r="H12" s="27">
        <f t="shared" si="1"/>
        <v>57000209008</v>
      </c>
    </row>
    <row r="13" spans="1:8" ht="17.25" customHeight="1" x14ac:dyDescent="0.25">
      <c r="B13" s="13" t="s">
        <v>54</v>
      </c>
      <c r="C13" s="13" t="s">
        <v>3</v>
      </c>
      <c r="D13" s="27">
        <f>D14+D15</f>
        <v>32244900000</v>
      </c>
      <c r="E13" s="27">
        <f t="shared" ref="E13:F13" si="2">E14+E15</f>
        <v>460000000</v>
      </c>
      <c r="F13" s="27">
        <f t="shared" si="2"/>
        <v>32704900000</v>
      </c>
      <c r="G13" s="27">
        <f t="shared" ref="G13:H13" si="3">G14+G15</f>
        <v>1610105569</v>
      </c>
      <c r="H13" s="27">
        <f t="shared" si="3"/>
        <v>34315005569</v>
      </c>
    </row>
    <row r="14" spans="1:8" ht="21.75" customHeight="1" x14ac:dyDescent="0.25">
      <c r="B14" s="6" t="s">
        <v>55</v>
      </c>
      <c r="C14" s="6" t="s">
        <v>4</v>
      </c>
      <c r="D14" s="26">
        <v>15958700000</v>
      </c>
      <c r="E14" s="26">
        <v>400000000</v>
      </c>
      <c r="F14" s="26">
        <f>D14+E14</f>
        <v>16358700000</v>
      </c>
      <c r="G14" s="26">
        <v>940105569</v>
      </c>
      <c r="H14" s="26">
        <f>F14+G14</f>
        <v>17298805569</v>
      </c>
    </row>
    <row r="15" spans="1:8" ht="18" customHeight="1" x14ac:dyDescent="0.25">
      <c r="B15" s="6" t="s">
        <v>53</v>
      </c>
      <c r="C15" s="6" t="s">
        <v>5</v>
      </c>
      <c r="D15" s="26">
        <v>16286200000</v>
      </c>
      <c r="E15" s="26">
        <v>60000000</v>
      </c>
      <c r="F15" s="26">
        <f>D15+E15</f>
        <v>16346200000</v>
      </c>
      <c r="G15" s="26">
        <v>670000000</v>
      </c>
      <c r="H15" s="26">
        <f>F15+G15</f>
        <v>17016200000</v>
      </c>
    </row>
    <row r="16" spans="1:8" ht="52.5" customHeight="1" x14ac:dyDescent="0.25">
      <c r="B16" s="13" t="s">
        <v>6</v>
      </c>
      <c r="C16" s="13" t="s">
        <v>7</v>
      </c>
      <c r="D16" s="27">
        <f>D17</f>
        <v>11366180000</v>
      </c>
      <c r="E16" s="27">
        <f t="shared" ref="E16:H16" si="4">E17</f>
        <v>40000000</v>
      </c>
      <c r="F16" s="27">
        <f t="shared" si="4"/>
        <v>11406180000</v>
      </c>
      <c r="G16" s="27">
        <f t="shared" si="4"/>
        <v>0</v>
      </c>
      <c r="H16" s="27">
        <f t="shared" si="4"/>
        <v>11406180000</v>
      </c>
    </row>
    <row r="17" spans="2:8" ht="50.25" customHeight="1" x14ac:dyDescent="0.25">
      <c r="B17" s="6" t="s">
        <v>8</v>
      </c>
      <c r="C17" s="6" t="s">
        <v>9</v>
      </c>
      <c r="D17" s="26">
        <v>11366180000</v>
      </c>
      <c r="E17" s="26">
        <v>40000000</v>
      </c>
      <c r="F17" s="26">
        <f>D17+E17</f>
        <v>11406180000</v>
      </c>
      <c r="G17" s="26"/>
      <c r="H17" s="26">
        <f>F17+G17</f>
        <v>11406180000</v>
      </c>
    </row>
    <row r="18" spans="2:8" ht="23.25" customHeight="1" x14ac:dyDescent="0.25">
      <c r="B18" s="13" t="s">
        <v>51</v>
      </c>
      <c r="C18" s="13" t="s">
        <v>10</v>
      </c>
      <c r="D18" s="27">
        <f>D19</f>
        <v>2308044000</v>
      </c>
      <c r="E18" s="27">
        <f t="shared" ref="E18:H18" si="5">E19</f>
        <v>0</v>
      </c>
      <c r="F18" s="27">
        <f t="shared" si="5"/>
        <v>2308044000</v>
      </c>
      <c r="G18" s="27">
        <f t="shared" si="5"/>
        <v>0</v>
      </c>
      <c r="H18" s="27">
        <f t="shared" si="5"/>
        <v>2308044000</v>
      </c>
    </row>
    <row r="19" spans="2:8" ht="33.75" customHeight="1" x14ac:dyDescent="0.25">
      <c r="B19" s="6" t="s">
        <v>52</v>
      </c>
      <c r="C19" s="6" t="s">
        <v>11</v>
      </c>
      <c r="D19" s="26">
        <v>2308044000</v>
      </c>
      <c r="E19" s="26"/>
      <c r="F19" s="26">
        <f>D19+E19</f>
        <v>2308044000</v>
      </c>
      <c r="G19" s="26"/>
      <c r="H19" s="26">
        <f>F19+G19</f>
        <v>2308044000</v>
      </c>
    </row>
    <row r="20" spans="2:8" ht="22.5" customHeight="1" x14ac:dyDescent="0.25">
      <c r="B20" s="13" t="s">
        <v>47</v>
      </c>
      <c r="C20" s="13" t="s">
        <v>12</v>
      </c>
      <c r="D20" s="27">
        <f>SUM(D21:D23)</f>
        <v>7966988000</v>
      </c>
      <c r="E20" s="27">
        <f t="shared" ref="E20:F20" si="6">SUM(E21:E23)</f>
        <v>0</v>
      </c>
      <c r="F20" s="27">
        <f t="shared" si="6"/>
        <v>7966988000</v>
      </c>
      <c r="G20" s="27">
        <f t="shared" ref="G20:H20" si="7">SUM(G21:G23)</f>
        <v>1000000</v>
      </c>
      <c r="H20" s="27">
        <f t="shared" si="7"/>
        <v>7967988000</v>
      </c>
    </row>
    <row r="21" spans="2:8" ht="19.5" customHeight="1" x14ac:dyDescent="0.25">
      <c r="B21" s="6" t="s">
        <v>48</v>
      </c>
      <c r="C21" s="6" t="s">
        <v>13</v>
      </c>
      <c r="D21" s="26">
        <v>6803100000</v>
      </c>
      <c r="E21" s="26"/>
      <c r="F21" s="26">
        <f>D21+E21</f>
        <v>6803100000</v>
      </c>
      <c r="G21" s="26"/>
      <c r="H21" s="26">
        <f>F21+G21</f>
        <v>6803100000</v>
      </c>
    </row>
    <row r="22" spans="2:8" ht="21" customHeight="1" x14ac:dyDescent="0.25">
      <c r="B22" s="6" t="s">
        <v>49</v>
      </c>
      <c r="C22" s="6" t="s">
        <v>14</v>
      </c>
      <c r="D22" s="26">
        <v>1161200000</v>
      </c>
      <c r="E22" s="26"/>
      <c r="F22" s="26">
        <f t="shared" ref="F22:F23" si="8">D22+E22</f>
        <v>1161200000</v>
      </c>
      <c r="G22" s="26"/>
      <c r="H22" s="26">
        <f t="shared" ref="H22:H23" si="9">F22+G22</f>
        <v>1161200000</v>
      </c>
    </row>
    <row r="23" spans="2:8" ht="21.75" customHeight="1" x14ac:dyDescent="0.25">
      <c r="B23" s="6" t="s">
        <v>60</v>
      </c>
      <c r="C23" s="6" t="s">
        <v>61</v>
      </c>
      <c r="D23" s="26">
        <v>2688000</v>
      </c>
      <c r="E23" s="26"/>
      <c r="F23" s="26">
        <f t="shared" si="8"/>
        <v>2688000</v>
      </c>
      <c r="G23" s="26">
        <v>1000000</v>
      </c>
      <c r="H23" s="26">
        <f t="shared" si="9"/>
        <v>3688000</v>
      </c>
    </row>
    <row r="24" spans="2:8" ht="34.5" customHeight="1" x14ac:dyDescent="0.25">
      <c r="B24" s="13" t="s">
        <v>50</v>
      </c>
      <c r="C24" s="13" t="s">
        <v>15</v>
      </c>
      <c r="D24" s="27">
        <f>D25+D26</f>
        <v>12060000</v>
      </c>
      <c r="E24" s="27">
        <f t="shared" ref="E24:F24" si="10">E25+E26</f>
        <v>0</v>
      </c>
      <c r="F24" s="27">
        <f t="shared" si="10"/>
        <v>12060000</v>
      </c>
      <c r="G24" s="27">
        <f t="shared" ref="G24:H24" si="11">G25+G26</f>
        <v>0</v>
      </c>
      <c r="H24" s="27">
        <f t="shared" si="11"/>
        <v>12060000</v>
      </c>
    </row>
    <row r="25" spans="2:8" ht="22.5" customHeight="1" x14ac:dyDescent="0.25">
      <c r="B25" s="17" t="s">
        <v>99</v>
      </c>
      <c r="C25" s="17" t="s">
        <v>100</v>
      </c>
      <c r="D25" s="18">
        <v>7862000</v>
      </c>
      <c r="E25" s="18"/>
      <c r="F25" s="18">
        <f>D25+E25</f>
        <v>7862000</v>
      </c>
      <c r="G25" s="18"/>
      <c r="H25" s="18">
        <f>F25+G25</f>
        <v>7862000</v>
      </c>
    </row>
    <row r="26" spans="2:8" ht="50.25" customHeight="1" x14ac:dyDescent="0.25">
      <c r="B26" s="6" t="s">
        <v>101</v>
      </c>
      <c r="C26" s="6" t="s">
        <v>102</v>
      </c>
      <c r="D26" s="26">
        <v>4198000</v>
      </c>
      <c r="E26" s="26"/>
      <c r="F26" s="26">
        <f>D26+E26</f>
        <v>4198000</v>
      </c>
      <c r="G26" s="26"/>
      <c r="H26" s="26">
        <f>F26+G26</f>
        <v>4198000</v>
      </c>
    </row>
    <row r="27" spans="2:8" ht="19.5" customHeight="1" x14ac:dyDescent="0.25">
      <c r="B27" s="13" t="s">
        <v>16</v>
      </c>
      <c r="C27" s="13" t="s">
        <v>17</v>
      </c>
      <c r="D27" s="27">
        <v>219998000</v>
      </c>
      <c r="E27" s="27"/>
      <c r="F27" s="27">
        <f>D27+E27</f>
        <v>219998000</v>
      </c>
      <c r="G27" s="27"/>
      <c r="H27" s="27">
        <f>F27+G27</f>
        <v>219998000</v>
      </c>
    </row>
    <row r="28" spans="2:8" ht="51.75" customHeight="1" x14ac:dyDescent="0.25">
      <c r="B28" s="13" t="s">
        <v>18</v>
      </c>
      <c r="C28" s="13" t="s">
        <v>19</v>
      </c>
      <c r="D28" s="27">
        <f>SUM(D29,D30,D31,D36)</f>
        <v>51974240</v>
      </c>
      <c r="E28" s="27">
        <f t="shared" ref="E28:F28" si="12">SUM(E29,E30,E31,E36)</f>
        <v>0</v>
      </c>
      <c r="F28" s="27">
        <f t="shared" si="12"/>
        <v>51974240</v>
      </c>
      <c r="G28" s="27">
        <f t="shared" ref="G28:H28" si="13">SUM(G29,G30,G31,G36)</f>
        <v>0</v>
      </c>
      <c r="H28" s="27">
        <f t="shared" si="13"/>
        <v>51974240</v>
      </c>
    </row>
    <row r="29" spans="2:8" ht="84.75" customHeight="1" x14ac:dyDescent="0.25">
      <c r="B29" s="6" t="s">
        <v>46</v>
      </c>
      <c r="C29" s="6" t="s">
        <v>20</v>
      </c>
      <c r="D29" s="26">
        <v>4314000</v>
      </c>
      <c r="E29" s="26"/>
      <c r="F29" s="26">
        <f>D29+E29</f>
        <v>4314000</v>
      </c>
      <c r="G29" s="26"/>
      <c r="H29" s="26">
        <f>F29+G29</f>
        <v>4314000</v>
      </c>
    </row>
    <row r="30" spans="2:8" ht="66.75" customHeight="1" x14ac:dyDescent="0.25">
      <c r="B30" s="6" t="s">
        <v>45</v>
      </c>
      <c r="C30" s="6" t="s">
        <v>21</v>
      </c>
      <c r="D30" s="26">
        <v>15273000</v>
      </c>
      <c r="E30" s="26"/>
      <c r="F30" s="26">
        <f t="shared" ref="F30:H37" si="14">D30+E30</f>
        <v>15273000</v>
      </c>
      <c r="G30" s="26"/>
      <c r="H30" s="26">
        <f t="shared" si="14"/>
        <v>15273000</v>
      </c>
    </row>
    <row r="31" spans="2:8" ht="133.5" customHeight="1" x14ac:dyDescent="0.25">
      <c r="B31" s="6" t="s">
        <v>22</v>
      </c>
      <c r="C31" s="6" t="s">
        <v>56</v>
      </c>
      <c r="D31" s="2">
        <f>D32+D33+D34+D35</f>
        <v>22536240</v>
      </c>
      <c r="E31" s="2">
        <f t="shared" ref="E31" si="15">E32+E33+E34+E35</f>
        <v>0</v>
      </c>
      <c r="F31" s="2">
        <f>F32+F33+F34+F35</f>
        <v>22536240</v>
      </c>
      <c r="G31" s="2"/>
      <c r="H31" s="2">
        <f t="shared" si="14"/>
        <v>22536240</v>
      </c>
    </row>
    <row r="32" spans="2:8" ht="132" customHeight="1" x14ac:dyDescent="0.25">
      <c r="B32" s="3" t="s">
        <v>44</v>
      </c>
      <c r="C32" s="3" t="s">
        <v>163</v>
      </c>
      <c r="D32" s="14">
        <v>12750000</v>
      </c>
      <c r="E32" s="14"/>
      <c r="F32" s="14">
        <f>D32+E32</f>
        <v>12750000</v>
      </c>
      <c r="G32" s="14"/>
      <c r="H32" s="14">
        <f t="shared" si="14"/>
        <v>12750000</v>
      </c>
    </row>
    <row r="33" spans="1:8" ht="120" customHeight="1" x14ac:dyDescent="0.25">
      <c r="B33" s="3" t="s">
        <v>43</v>
      </c>
      <c r="C33" s="3" t="s">
        <v>57</v>
      </c>
      <c r="D33" s="14">
        <v>9730240</v>
      </c>
      <c r="E33" s="14"/>
      <c r="F33" s="14">
        <f t="shared" ref="F33:F35" si="16">D33+E33</f>
        <v>9730240</v>
      </c>
      <c r="G33" s="14"/>
      <c r="H33" s="14">
        <f t="shared" si="14"/>
        <v>9730240</v>
      </c>
    </row>
    <row r="34" spans="1:8" ht="197.25" customHeight="1" x14ac:dyDescent="0.25">
      <c r="B34" s="3" t="s">
        <v>76</v>
      </c>
      <c r="C34" s="3" t="s">
        <v>77</v>
      </c>
      <c r="D34" s="14">
        <v>2000</v>
      </c>
      <c r="E34" s="14"/>
      <c r="F34" s="14">
        <f t="shared" si="16"/>
        <v>2000</v>
      </c>
      <c r="G34" s="14"/>
      <c r="H34" s="14">
        <f t="shared" si="14"/>
        <v>2000</v>
      </c>
    </row>
    <row r="35" spans="1:8" ht="147.75" customHeight="1" x14ac:dyDescent="0.25">
      <c r="B35" s="3" t="s">
        <v>79</v>
      </c>
      <c r="C35" s="3" t="s">
        <v>78</v>
      </c>
      <c r="D35" s="14">
        <v>54000</v>
      </c>
      <c r="E35" s="14"/>
      <c r="F35" s="14">
        <f t="shared" si="16"/>
        <v>54000</v>
      </c>
      <c r="G35" s="14"/>
      <c r="H35" s="14">
        <f t="shared" si="14"/>
        <v>54000</v>
      </c>
    </row>
    <row r="36" spans="1:8" ht="34.5" customHeight="1" x14ac:dyDescent="0.25">
      <c r="B36" s="6" t="s">
        <v>23</v>
      </c>
      <c r="C36" s="6" t="s">
        <v>24</v>
      </c>
      <c r="D36" s="26">
        <f>D37</f>
        <v>9851000</v>
      </c>
      <c r="E36" s="26">
        <f t="shared" ref="E36:F36" si="17">E37</f>
        <v>0</v>
      </c>
      <c r="F36" s="26">
        <f t="shared" si="17"/>
        <v>9851000</v>
      </c>
      <c r="G36" s="26"/>
      <c r="H36" s="26">
        <f t="shared" si="14"/>
        <v>9851000</v>
      </c>
    </row>
    <row r="37" spans="1:8" ht="83.25" customHeight="1" x14ac:dyDescent="0.25">
      <c r="B37" s="3" t="s">
        <v>42</v>
      </c>
      <c r="C37" s="3" t="s">
        <v>25</v>
      </c>
      <c r="D37" s="14">
        <v>9851000</v>
      </c>
      <c r="E37" s="14"/>
      <c r="F37" s="14">
        <f>D37+E37</f>
        <v>9851000</v>
      </c>
      <c r="G37" s="14"/>
      <c r="H37" s="14">
        <f t="shared" si="14"/>
        <v>9851000</v>
      </c>
    </row>
    <row r="38" spans="1:8" ht="34.5" customHeight="1" x14ac:dyDescent="0.25">
      <c r="B38" s="13" t="s">
        <v>26</v>
      </c>
      <c r="C38" s="13" t="s">
        <v>27</v>
      </c>
      <c r="D38" s="27">
        <f>SUM(D39:D41)</f>
        <v>74853900</v>
      </c>
      <c r="E38" s="27">
        <f t="shared" ref="E38:F38" si="18">SUM(E39:E41)</f>
        <v>0</v>
      </c>
      <c r="F38" s="27">
        <f t="shared" si="18"/>
        <v>74853900</v>
      </c>
      <c r="G38" s="27">
        <f t="shared" ref="G38:H38" si="19">SUM(G39:G41)</f>
        <v>0</v>
      </c>
      <c r="H38" s="27">
        <f t="shared" si="19"/>
        <v>74853900</v>
      </c>
    </row>
    <row r="39" spans="1:8" ht="33" customHeight="1" x14ac:dyDescent="0.25">
      <c r="B39" s="6" t="s">
        <v>41</v>
      </c>
      <c r="C39" s="6" t="s">
        <v>28</v>
      </c>
      <c r="D39" s="2">
        <v>51100000</v>
      </c>
      <c r="E39" s="2"/>
      <c r="F39" s="2">
        <f>D39+E39</f>
        <v>51100000</v>
      </c>
      <c r="G39" s="2"/>
      <c r="H39" s="2">
        <f>G39+F39</f>
        <v>51100000</v>
      </c>
    </row>
    <row r="40" spans="1:8" ht="18.75" customHeight="1" x14ac:dyDescent="0.25">
      <c r="B40" s="6" t="s">
        <v>59</v>
      </c>
      <c r="C40" s="6" t="s">
        <v>29</v>
      </c>
      <c r="D40" s="2">
        <v>3200000</v>
      </c>
      <c r="E40" s="2"/>
      <c r="F40" s="2">
        <f t="shared" ref="F40:F41" si="20">D40+E40</f>
        <v>3200000</v>
      </c>
      <c r="G40" s="2"/>
      <c r="H40" s="2">
        <f t="shared" ref="H40:H41" si="21">G40+F40</f>
        <v>3200000</v>
      </c>
    </row>
    <row r="41" spans="1:8" ht="18.75" customHeight="1" x14ac:dyDescent="0.25">
      <c r="B41" s="6" t="s">
        <v>40</v>
      </c>
      <c r="C41" s="6" t="s">
        <v>30</v>
      </c>
      <c r="D41" s="2">
        <v>20553900</v>
      </c>
      <c r="E41" s="2"/>
      <c r="F41" s="2">
        <f t="shared" si="20"/>
        <v>20553900</v>
      </c>
      <c r="G41" s="2"/>
      <c r="H41" s="2">
        <f t="shared" si="21"/>
        <v>20553900</v>
      </c>
    </row>
    <row r="42" spans="1:8" ht="33.75" customHeight="1" x14ac:dyDescent="0.25">
      <c r="B42" s="13" t="s">
        <v>31</v>
      </c>
      <c r="C42" s="13" t="s">
        <v>58</v>
      </c>
      <c r="D42" s="27">
        <v>29971158</v>
      </c>
      <c r="E42" s="27"/>
      <c r="F42" s="27">
        <f>D42+E42</f>
        <v>29971158</v>
      </c>
      <c r="G42" s="27"/>
      <c r="H42" s="27">
        <f>F42+G42</f>
        <v>29971158</v>
      </c>
    </row>
    <row r="43" spans="1:8" ht="33.75" customHeight="1" x14ac:dyDescent="0.25">
      <c r="B43" s="13" t="s">
        <v>32</v>
      </c>
      <c r="C43" s="13" t="s">
        <v>33</v>
      </c>
      <c r="D43" s="27">
        <v>23050000</v>
      </c>
      <c r="E43" s="27"/>
      <c r="F43" s="27">
        <f>D43+E43</f>
        <v>23050000</v>
      </c>
      <c r="G43" s="27"/>
      <c r="H43" s="27">
        <f>F43+G43</f>
        <v>23050000</v>
      </c>
    </row>
    <row r="44" spans="1:8" ht="19.5" customHeight="1" x14ac:dyDescent="0.25">
      <c r="B44" s="13" t="s">
        <v>34</v>
      </c>
      <c r="C44" s="13" t="s">
        <v>35</v>
      </c>
      <c r="D44" s="27">
        <v>588779141</v>
      </c>
      <c r="E44" s="27"/>
      <c r="F44" s="27">
        <f>D44+E44</f>
        <v>588779141</v>
      </c>
      <c r="G44" s="27"/>
      <c r="H44" s="27">
        <f>F44+G44</f>
        <v>588779141</v>
      </c>
    </row>
    <row r="45" spans="1:8" ht="17.25" customHeight="1" x14ac:dyDescent="0.25">
      <c r="B45" s="13" t="s">
        <v>36</v>
      </c>
      <c r="C45" s="13" t="s">
        <v>37</v>
      </c>
      <c r="D45" s="27">
        <f>D46</f>
        <v>2305000</v>
      </c>
      <c r="E45" s="27">
        <f t="shared" ref="E45:H45" si="22">E46</f>
        <v>0</v>
      </c>
      <c r="F45" s="27">
        <f t="shared" si="22"/>
        <v>2305000</v>
      </c>
      <c r="G45" s="27">
        <f t="shared" si="22"/>
        <v>0</v>
      </c>
      <c r="H45" s="27">
        <f t="shared" si="22"/>
        <v>2305000</v>
      </c>
    </row>
    <row r="46" spans="1:8" ht="32.25" customHeight="1" x14ac:dyDescent="0.25">
      <c r="B46" s="6" t="s">
        <v>38</v>
      </c>
      <c r="C46" s="6" t="s">
        <v>39</v>
      </c>
      <c r="D46" s="2">
        <v>2305000</v>
      </c>
      <c r="E46" s="2"/>
      <c r="F46" s="2">
        <f>D46+E46</f>
        <v>2305000</v>
      </c>
      <c r="G46" s="2"/>
      <c r="H46" s="2">
        <f>F46+G46</f>
        <v>2305000</v>
      </c>
    </row>
    <row r="47" spans="1:8" ht="18" customHeight="1" x14ac:dyDescent="0.25">
      <c r="A47" s="15"/>
      <c r="B47" s="13" t="s">
        <v>62</v>
      </c>
      <c r="C47" s="13" t="s">
        <v>63</v>
      </c>
      <c r="D47" s="1">
        <f>D48</f>
        <v>4125644851</v>
      </c>
      <c r="E47" s="1">
        <f t="shared" ref="E47:H47" si="23">E48</f>
        <v>1704048600</v>
      </c>
      <c r="F47" s="1">
        <f t="shared" si="23"/>
        <v>5829693451</v>
      </c>
      <c r="G47" s="1">
        <f t="shared" si="23"/>
        <v>1236605337</v>
      </c>
      <c r="H47" s="1">
        <f t="shared" si="23"/>
        <v>7066298788</v>
      </c>
    </row>
    <row r="48" spans="1:8" ht="51.75" customHeight="1" x14ac:dyDescent="0.25">
      <c r="A48" s="15"/>
      <c r="B48" s="13" t="s">
        <v>64</v>
      </c>
      <c r="C48" s="13" t="s">
        <v>65</v>
      </c>
      <c r="D48" s="27">
        <f>SUM(D49,D52,D92,D113)</f>
        <v>4125644851</v>
      </c>
      <c r="E48" s="27">
        <f>SUM(E49,E52,E92,E113)</f>
        <v>1704048600</v>
      </c>
      <c r="F48" s="27">
        <f>SUM(F49,F52,F92,F113)</f>
        <v>5829693451</v>
      </c>
      <c r="G48" s="27">
        <f>SUM(G49,G52,G92,G113)</f>
        <v>1236605337</v>
      </c>
      <c r="H48" s="27">
        <f>SUM(H49,H52,H92,H113)</f>
        <v>7066298788</v>
      </c>
    </row>
    <row r="49" spans="1:8" ht="36" customHeight="1" x14ac:dyDescent="0.25">
      <c r="A49" s="15"/>
      <c r="B49" s="13" t="s">
        <v>112</v>
      </c>
      <c r="C49" s="13" t="s">
        <v>113</v>
      </c>
      <c r="D49" s="1">
        <f>D50+D51</f>
        <v>685900800</v>
      </c>
      <c r="E49" s="1">
        <f>E50+E51</f>
        <v>393828000</v>
      </c>
      <c r="F49" s="1">
        <f>F50+F51</f>
        <v>1079728800</v>
      </c>
      <c r="G49" s="1">
        <f>G50+G51</f>
        <v>0</v>
      </c>
      <c r="H49" s="1">
        <f>H50+H51</f>
        <v>1079728800</v>
      </c>
    </row>
    <row r="50" spans="1:8" ht="50.25" customHeight="1" x14ac:dyDescent="0.25">
      <c r="A50" s="15"/>
      <c r="B50" s="3" t="s">
        <v>126</v>
      </c>
      <c r="C50" s="5" t="s">
        <v>125</v>
      </c>
      <c r="D50" s="23">
        <v>685900800</v>
      </c>
      <c r="E50" s="23"/>
      <c r="F50" s="23">
        <f>D50+E50</f>
        <v>685900800</v>
      </c>
      <c r="G50" s="23"/>
      <c r="H50" s="23">
        <f>F50+G50</f>
        <v>685900800</v>
      </c>
    </row>
    <row r="51" spans="1:8" ht="83.25" customHeight="1" x14ac:dyDescent="0.25">
      <c r="A51" s="15"/>
      <c r="B51" s="3" t="s">
        <v>176</v>
      </c>
      <c r="C51" s="5" t="s">
        <v>222</v>
      </c>
      <c r="D51" s="23">
        <v>0</v>
      </c>
      <c r="E51" s="23">
        <v>393828000</v>
      </c>
      <c r="F51" s="23">
        <f>D51+E51</f>
        <v>393828000</v>
      </c>
      <c r="G51" s="23"/>
      <c r="H51" s="23">
        <f>F51+G51</f>
        <v>393828000</v>
      </c>
    </row>
    <row r="52" spans="1:8" ht="51" customHeight="1" x14ac:dyDescent="0.25">
      <c r="A52" s="15"/>
      <c r="B52" s="13" t="s">
        <v>110</v>
      </c>
      <c r="C52" s="13" t="s">
        <v>111</v>
      </c>
      <c r="D52" s="1">
        <f>SUM(D53:D91)</f>
        <v>973420600</v>
      </c>
      <c r="E52" s="1">
        <f>SUM(E53:E91)</f>
        <v>1284412300</v>
      </c>
      <c r="F52" s="1">
        <f>SUM(F53:F91)</f>
        <v>2257832900</v>
      </c>
      <c r="G52" s="1">
        <f>SUM(G53:G91)</f>
        <v>50506800</v>
      </c>
      <c r="H52" s="1">
        <f>SUM(H53:H91)</f>
        <v>2308339700</v>
      </c>
    </row>
    <row r="53" spans="1:8" ht="51" customHeight="1" x14ac:dyDescent="0.25">
      <c r="A53" s="15"/>
      <c r="B53" s="3" t="s">
        <v>127</v>
      </c>
      <c r="C53" s="5" t="s">
        <v>128</v>
      </c>
      <c r="D53" s="23">
        <f>14611600+1039700+2000000+53763800+3994000+2023200+17043800+12455700+5010000+50000000+29346800-17043800-2023200-5010000-12455700-3994000-14611600-1039700-2000000-29346800</f>
        <v>103763800</v>
      </c>
      <c r="E53" s="23">
        <v>43359100</v>
      </c>
      <c r="F53" s="23">
        <f>D53+E53</f>
        <v>147122900</v>
      </c>
      <c r="G53" s="23">
        <f>-53763800-43359100</f>
        <v>-97122900</v>
      </c>
      <c r="H53" s="23">
        <f>F53+G53</f>
        <v>50000000</v>
      </c>
    </row>
    <row r="54" spans="1:8" ht="68.25" customHeight="1" x14ac:dyDescent="0.25">
      <c r="A54" s="15"/>
      <c r="B54" s="3" t="s">
        <v>129</v>
      </c>
      <c r="C54" s="5" t="s">
        <v>130</v>
      </c>
      <c r="D54" s="23">
        <f>9893700+200000000+29346800</f>
        <v>239240500</v>
      </c>
      <c r="E54" s="23"/>
      <c r="F54" s="23">
        <f>D54+E54</f>
        <v>239240500</v>
      </c>
      <c r="G54" s="23">
        <v>-29346800</v>
      </c>
      <c r="H54" s="23">
        <f>F54+G54</f>
        <v>209893700</v>
      </c>
    </row>
    <row r="55" spans="1:8" ht="68.25" customHeight="1" x14ac:dyDescent="0.25">
      <c r="A55" s="15"/>
      <c r="B55" s="3" t="s">
        <v>207</v>
      </c>
      <c r="C55" s="5" t="s">
        <v>208</v>
      </c>
      <c r="D55" s="23"/>
      <c r="E55" s="23"/>
      <c r="F55" s="23">
        <v>0</v>
      </c>
      <c r="G55" s="23">
        <v>9000</v>
      </c>
      <c r="H55" s="23">
        <f>F55+G55</f>
        <v>9000</v>
      </c>
    </row>
    <row r="56" spans="1:8" ht="84" customHeight="1" x14ac:dyDescent="0.25">
      <c r="A56" s="15"/>
      <c r="B56" s="3" t="s">
        <v>205</v>
      </c>
      <c r="C56" s="5" t="s">
        <v>204</v>
      </c>
      <c r="D56" s="23"/>
      <c r="E56" s="23"/>
      <c r="F56" s="23">
        <v>0</v>
      </c>
      <c r="G56" s="23">
        <v>43359100</v>
      </c>
      <c r="H56" s="23">
        <f>F56+G56</f>
        <v>43359100</v>
      </c>
    </row>
    <row r="57" spans="1:8" ht="82.5" customHeight="1" x14ac:dyDescent="0.25">
      <c r="A57" s="15"/>
      <c r="B57" s="3" t="s">
        <v>133</v>
      </c>
      <c r="C57" s="5" t="s">
        <v>134</v>
      </c>
      <c r="D57" s="23">
        <f>7193400+7967000</f>
        <v>15160400</v>
      </c>
      <c r="E57" s="23"/>
      <c r="F57" s="23">
        <f t="shared" ref="F57:F91" si="24">D57+E57</f>
        <v>15160400</v>
      </c>
      <c r="G57" s="23"/>
      <c r="H57" s="23">
        <f t="shared" ref="H57:H91" si="25">F57+G57</f>
        <v>15160400</v>
      </c>
    </row>
    <row r="58" spans="1:8" ht="52.5" customHeight="1" x14ac:dyDescent="0.25">
      <c r="A58" s="15"/>
      <c r="B58" s="3" t="s">
        <v>146</v>
      </c>
      <c r="C58" s="5" t="s">
        <v>147</v>
      </c>
      <c r="D58" s="23">
        <v>10947600</v>
      </c>
      <c r="E58" s="23"/>
      <c r="F58" s="23">
        <f t="shared" si="24"/>
        <v>10947600</v>
      </c>
      <c r="G58" s="23"/>
      <c r="H58" s="23">
        <f t="shared" si="25"/>
        <v>10947600</v>
      </c>
    </row>
    <row r="59" spans="1:8" ht="69" customHeight="1" x14ac:dyDescent="0.25">
      <c r="A59" s="15"/>
      <c r="B59" s="3" t="s">
        <v>141</v>
      </c>
      <c r="C59" s="20" t="s">
        <v>142</v>
      </c>
      <c r="D59" s="24">
        <v>489000</v>
      </c>
      <c r="E59" s="24"/>
      <c r="F59" s="24">
        <f t="shared" si="24"/>
        <v>489000</v>
      </c>
      <c r="G59" s="24"/>
      <c r="H59" s="24">
        <f t="shared" si="25"/>
        <v>489000</v>
      </c>
    </row>
    <row r="60" spans="1:8" ht="100.5" customHeight="1" x14ac:dyDescent="0.25">
      <c r="A60" s="15"/>
      <c r="B60" s="3" t="s">
        <v>87</v>
      </c>
      <c r="C60" s="5" t="s">
        <v>88</v>
      </c>
      <c r="D60" s="24">
        <v>10586000</v>
      </c>
      <c r="E60" s="24">
        <v>5051800</v>
      </c>
      <c r="F60" s="24">
        <f t="shared" si="24"/>
        <v>15637800</v>
      </c>
      <c r="G60" s="24"/>
      <c r="H60" s="24">
        <f t="shared" si="25"/>
        <v>15637800</v>
      </c>
    </row>
    <row r="61" spans="1:8" ht="96.75" customHeight="1" x14ac:dyDescent="0.25">
      <c r="A61" s="15"/>
      <c r="B61" s="3" t="s">
        <v>106</v>
      </c>
      <c r="C61" s="21" t="s">
        <v>107</v>
      </c>
      <c r="D61" s="4">
        <v>39582100</v>
      </c>
      <c r="E61" s="4"/>
      <c r="F61" s="4">
        <f t="shared" si="24"/>
        <v>39582100</v>
      </c>
      <c r="G61" s="4"/>
      <c r="H61" s="4">
        <f t="shared" si="25"/>
        <v>39582100</v>
      </c>
    </row>
    <row r="62" spans="1:8" ht="85.5" customHeight="1" x14ac:dyDescent="0.25">
      <c r="A62" s="15"/>
      <c r="B62" s="3" t="s">
        <v>183</v>
      </c>
      <c r="C62" s="5" t="s">
        <v>184</v>
      </c>
      <c r="D62" s="24"/>
      <c r="E62" s="4">
        <v>246037000</v>
      </c>
      <c r="F62" s="24">
        <f t="shared" si="24"/>
        <v>246037000</v>
      </c>
      <c r="G62" s="24"/>
      <c r="H62" s="24">
        <f t="shared" si="25"/>
        <v>246037000</v>
      </c>
    </row>
    <row r="63" spans="1:8" ht="131.25" customHeight="1" x14ac:dyDescent="0.25">
      <c r="A63" s="15"/>
      <c r="B63" s="3" t="s">
        <v>135</v>
      </c>
      <c r="C63" s="22" t="s">
        <v>136</v>
      </c>
      <c r="D63" s="4">
        <v>568000</v>
      </c>
      <c r="E63" s="4"/>
      <c r="F63" s="4">
        <f t="shared" si="24"/>
        <v>568000</v>
      </c>
      <c r="G63" s="4"/>
      <c r="H63" s="4">
        <f t="shared" si="25"/>
        <v>568000</v>
      </c>
    </row>
    <row r="64" spans="1:8" ht="84.75" customHeight="1" x14ac:dyDescent="0.25">
      <c r="A64" s="15"/>
      <c r="B64" s="3" t="s">
        <v>137</v>
      </c>
      <c r="C64" s="5" t="s">
        <v>138</v>
      </c>
      <c r="D64" s="4">
        <v>4840500</v>
      </c>
      <c r="E64" s="4"/>
      <c r="F64" s="4">
        <f t="shared" si="24"/>
        <v>4840500</v>
      </c>
      <c r="G64" s="4"/>
      <c r="H64" s="4">
        <f t="shared" si="25"/>
        <v>4840500</v>
      </c>
    </row>
    <row r="65" spans="1:11" ht="159.75" customHeight="1" x14ac:dyDescent="0.25">
      <c r="A65" s="15"/>
      <c r="B65" s="3" t="s">
        <v>209</v>
      </c>
      <c r="C65" s="5" t="s">
        <v>223</v>
      </c>
      <c r="D65" s="4"/>
      <c r="E65" s="4"/>
      <c r="F65" s="4"/>
      <c r="G65" s="4">
        <v>11473200</v>
      </c>
      <c r="H65" s="4">
        <f t="shared" si="25"/>
        <v>11473200</v>
      </c>
    </row>
    <row r="66" spans="1:11" ht="83.25" customHeight="1" x14ac:dyDescent="0.25">
      <c r="A66" s="15"/>
      <c r="B66" s="3" t="s">
        <v>185</v>
      </c>
      <c r="C66" s="5" t="s">
        <v>186</v>
      </c>
      <c r="D66" s="4"/>
      <c r="E66" s="4">
        <v>29740600</v>
      </c>
      <c r="F66" s="4">
        <f t="shared" si="24"/>
        <v>29740600</v>
      </c>
      <c r="G66" s="4"/>
      <c r="H66" s="4">
        <f t="shared" si="25"/>
        <v>29740600</v>
      </c>
    </row>
    <row r="67" spans="1:11" ht="114" customHeight="1" x14ac:dyDescent="0.25">
      <c r="A67" s="15"/>
      <c r="B67" s="3" t="s">
        <v>187</v>
      </c>
      <c r="C67" s="5" t="s">
        <v>188</v>
      </c>
      <c r="D67" s="4"/>
      <c r="E67" s="4">
        <v>114655100</v>
      </c>
      <c r="F67" s="4">
        <f t="shared" si="24"/>
        <v>114655100</v>
      </c>
      <c r="G67" s="4"/>
      <c r="H67" s="4">
        <f t="shared" si="25"/>
        <v>114655100</v>
      </c>
    </row>
    <row r="68" spans="1:11" ht="83.25" customHeight="1" x14ac:dyDescent="0.25">
      <c r="A68" s="15"/>
      <c r="B68" s="3" t="s">
        <v>177</v>
      </c>
      <c r="C68" s="5" t="s">
        <v>178</v>
      </c>
      <c r="D68" s="4"/>
      <c r="E68" s="4">
        <v>12836900</v>
      </c>
      <c r="F68" s="4">
        <f t="shared" si="24"/>
        <v>12836900</v>
      </c>
      <c r="G68" s="4"/>
      <c r="H68" s="4">
        <f t="shared" si="25"/>
        <v>12836900</v>
      </c>
    </row>
    <row r="69" spans="1:11" ht="100.5" customHeight="1" x14ac:dyDescent="0.25">
      <c r="A69" s="15"/>
      <c r="B69" s="3" t="s">
        <v>189</v>
      </c>
      <c r="C69" s="5" t="s">
        <v>190</v>
      </c>
      <c r="D69" s="4"/>
      <c r="E69" s="4">
        <v>7882400</v>
      </c>
      <c r="F69" s="4">
        <f t="shared" si="24"/>
        <v>7882400</v>
      </c>
      <c r="G69" s="4"/>
      <c r="H69" s="4">
        <f t="shared" si="25"/>
        <v>7882400</v>
      </c>
    </row>
    <row r="70" spans="1:11" ht="82.5" customHeight="1" x14ac:dyDescent="0.25">
      <c r="A70" s="15"/>
      <c r="B70" s="19" t="s">
        <v>152</v>
      </c>
      <c r="C70" s="5" t="s">
        <v>224</v>
      </c>
      <c r="D70" s="4">
        <v>14583700</v>
      </c>
      <c r="E70" s="4">
        <v>-11261800</v>
      </c>
      <c r="F70" s="4">
        <f t="shared" si="24"/>
        <v>3321900</v>
      </c>
      <c r="G70" s="4"/>
      <c r="H70" s="4">
        <f t="shared" si="25"/>
        <v>3321900</v>
      </c>
    </row>
    <row r="71" spans="1:11" ht="51" customHeight="1" x14ac:dyDescent="0.25">
      <c r="A71" s="15"/>
      <c r="B71" s="19" t="s">
        <v>203</v>
      </c>
      <c r="C71" s="5" t="s">
        <v>202</v>
      </c>
      <c r="D71" s="4"/>
      <c r="E71" s="4"/>
      <c r="F71" s="4">
        <v>0</v>
      </c>
      <c r="G71" s="4">
        <v>53763800</v>
      </c>
      <c r="H71" s="4">
        <f>F71+G71</f>
        <v>53763800</v>
      </c>
    </row>
    <row r="72" spans="1:11" ht="66" hidden="1" customHeight="1" x14ac:dyDescent="0.25">
      <c r="A72" s="15"/>
      <c r="B72" s="19" t="s">
        <v>179</v>
      </c>
      <c r="C72" s="5" t="s">
        <v>180</v>
      </c>
      <c r="D72" s="4"/>
      <c r="E72" s="4">
        <v>36068000</v>
      </c>
      <c r="F72" s="4">
        <f t="shared" si="24"/>
        <v>36068000</v>
      </c>
      <c r="G72" s="4">
        <v>-36068000</v>
      </c>
      <c r="H72" s="4">
        <f t="shared" si="25"/>
        <v>0</v>
      </c>
    </row>
    <row r="73" spans="1:11" ht="66.75" customHeight="1" x14ac:dyDescent="0.25">
      <c r="A73" s="15"/>
      <c r="B73" s="19" t="s">
        <v>148</v>
      </c>
      <c r="C73" s="5" t="s">
        <v>149</v>
      </c>
      <c r="D73" s="4">
        <v>1701300</v>
      </c>
      <c r="E73" s="4"/>
      <c r="F73" s="4">
        <f t="shared" si="24"/>
        <v>1701300</v>
      </c>
      <c r="G73" s="4"/>
      <c r="H73" s="4">
        <f t="shared" si="25"/>
        <v>1701300</v>
      </c>
    </row>
    <row r="74" spans="1:11" ht="66.75" customHeight="1" x14ac:dyDescent="0.25">
      <c r="A74" s="15"/>
      <c r="B74" s="19" t="s">
        <v>191</v>
      </c>
      <c r="C74" s="5" t="s">
        <v>192</v>
      </c>
      <c r="D74" s="4"/>
      <c r="E74" s="4">
        <v>2820500</v>
      </c>
      <c r="F74" s="4">
        <f t="shared" si="24"/>
        <v>2820500</v>
      </c>
      <c r="G74" s="4"/>
      <c r="H74" s="4">
        <f t="shared" si="25"/>
        <v>2820500</v>
      </c>
    </row>
    <row r="75" spans="1:11" ht="38.25" customHeight="1" x14ac:dyDescent="0.25">
      <c r="A75" s="15"/>
      <c r="B75" s="3" t="s">
        <v>89</v>
      </c>
      <c r="C75" s="5" t="s">
        <v>90</v>
      </c>
      <c r="D75" s="4">
        <v>1644000</v>
      </c>
      <c r="E75" s="4"/>
      <c r="F75" s="4">
        <f t="shared" si="24"/>
        <v>1644000</v>
      </c>
      <c r="G75" s="4"/>
      <c r="H75" s="4">
        <f t="shared" si="25"/>
        <v>1644000</v>
      </c>
    </row>
    <row r="76" spans="1:11" ht="83.25" customHeight="1" x14ac:dyDescent="0.25">
      <c r="A76" s="15"/>
      <c r="B76" s="3" t="s">
        <v>139</v>
      </c>
      <c r="C76" s="5" t="s">
        <v>140</v>
      </c>
      <c r="D76" s="4">
        <v>119504000</v>
      </c>
      <c r="E76" s="4">
        <v>209800</v>
      </c>
      <c r="F76" s="4">
        <f t="shared" si="24"/>
        <v>119713800</v>
      </c>
      <c r="G76" s="4"/>
      <c r="H76" s="4">
        <f t="shared" si="25"/>
        <v>119713800</v>
      </c>
    </row>
    <row r="77" spans="1:11" ht="114" customHeight="1" x14ac:dyDescent="0.25">
      <c r="A77" s="15"/>
      <c r="B77" s="3" t="s">
        <v>196</v>
      </c>
      <c r="C77" s="5" t="s">
        <v>197</v>
      </c>
      <c r="D77" s="4"/>
      <c r="E77" s="4"/>
      <c r="F77" s="4"/>
      <c r="G77" s="4">
        <v>39024600</v>
      </c>
      <c r="H77" s="4">
        <f t="shared" si="25"/>
        <v>39024600</v>
      </c>
      <c r="K77" s="30"/>
    </row>
    <row r="78" spans="1:11" ht="114.75" customHeight="1" x14ac:dyDescent="0.25">
      <c r="A78" s="15"/>
      <c r="B78" s="3" t="s">
        <v>153</v>
      </c>
      <c r="C78" s="5" t="s">
        <v>154</v>
      </c>
      <c r="D78" s="4">
        <v>17043800</v>
      </c>
      <c r="E78" s="4"/>
      <c r="F78" s="4">
        <f t="shared" si="24"/>
        <v>17043800</v>
      </c>
      <c r="G78" s="4"/>
      <c r="H78" s="4">
        <f t="shared" si="25"/>
        <v>17043800</v>
      </c>
    </row>
    <row r="79" spans="1:11" ht="132.75" customHeight="1" x14ac:dyDescent="0.25">
      <c r="A79" s="15"/>
      <c r="B79" s="3" t="s">
        <v>155</v>
      </c>
      <c r="C79" s="5" t="s">
        <v>156</v>
      </c>
      <c r="D79" s="4">
        <v>2023200</v>
      </c>
      <c r="E79" s="4"/>
      <c r="F79" s="4">
        <f t="shared" si="24"/>
        <v>2023200</v>
      </c>
      <c r="G79" s="4"/>
      <c r="H79" s="4">
        <f t="shared" si="25"/>
        <v>2023200</v>
      </c>
    </row>
    <row r="80" spans="1:11" ht="69.75" customHeight="1" x14ac:dyDescent="0.25">
      <c r="A80" s="15"/>
      <c r="B80" s="3" t="s">
        <v>157</v>
      </c>
      <c r="C80" s="5" t="s">
        <v>158</v>
      </c>
      <c r="D80" s="4">
        <v>5010000</v>
      </c>
      <c r="E80" s="4"/>
      <c r="F80" s="4">
        <f t="shared" si="24"/>
        <v>5010000</v>
      </c>
      <c r="G80" s="4"/>
      <c r="H80" s="4">
        <f t="shared" si="25"/>
        <v>5010000</v>
      </c>
    </row>
    <row r="81" spans="1:8" ht="101.25" customHeight="1" x14ac:dyDescent="0.25">
      <c r="A81" s="15"/>
      <c r="B81" s="3" t="s">
        <v>159</v>
      </c>
      <c r="C81" s="5" t="s">
        <v>160</v>
      </c>
      <c r="D81" s="4">
        <v>12455700</v>
      </c>
      <c r="E81" s="4"/>
      <c r="F81" s="4">
        <f t="shared" si="24"/>
        <v>12455700</v>
      </c>
      <c r="G81" s="4"/>
      <c r="H81" s="4">
        <f t="shared" si="25"/>
        <v>12455700</v>
      </c>
    </row>
    <row r="82" spans="1:8" ht="179.25" customHeight="1" x14ac:dyDescent="0.25">
      <c r="A82" s="15"/>
      <c r="B82" s="3" t="s">
        <v>161</v>
      </c>
      <c r="C82" s="5" t="s">
        <v>162</v>
      </c>
      <c r="D82" s="4">
        <v>3994000</v>
      </c>
      <c r="E82" s="4"/>
      <c r="F82" s="4">
        <f t="shared" si="24"/>
        <v>3994000</v>
      </c>
      <c r="G82" s="4"/>
      <c r="H82" s="4">
        <f t="shared" si="25"/>
        <v>3994000</v>
      </c>
    </row>
    <row r="83" spans="1:8" ht="84" customHeight="1" x14ac:dyDescent="0.25">
      <c r="A83" s="15"/>
      <c r="B83" s="3" t="s">
        <v>170</v>
      </c>
      <c r="C83" s="5" t="s">
        <v>171</v>
      </c>
      <c r="D83" s="4"/>
      <c r="E83" s="4">
        <v>82068900</v>
      </c>
      <c r="F83" s="4">
        <f t="shared" si="24"/>
        <v>82068900</v>
      </c>
      <c r="G83" s="4"/>
      <c r="H83" s="4">
        <f t="shared" si="25"/>
        <v>82068900</v>
      </c>
    </row>
    <row r="84" spans="1:8" ht="51" customHeight="1" x14ac:dyDescent="0.25">
      <c r="A84" s="15"/>
      <c r="B84" s="3" t="s">
        <v>172</v>
      </c>
      <c r="C84" s="5" t="s">
        <v>173</v>
      </c>
      <c r="D84" s="4"/>
      <c r="E84" s="4">
        <v>131889100</v>
      </c>
      <c r="F84" s="4">
        <f t="shared" si="24"/>
        <v>131889100</v>
      </c>
      <c r="G84" s="4"/>
      <c r="H84" s="4">
        <f t="shared" si="25"/>
        <v>131889100</v>
      </c>
    </row>
    <row r="85" spans="1:8" ht="84" customHeight="1" x14ac:dyDescent="0.25">
      <c r="A85" s="15"/>
      <c r="B85" s="3" t="s">
        <v>82</v>
      </c>
      <c r="C85" s="5" t="s">
        <v>143</v>
      </c>
      <c r="D85" s="4">
        <v>138123000</v>
      </c>
      <c r="E85" s="4"/>
      <c r="F85" s="4">
        <f t="shared" si="24"/>
        <v>138123000</v>
      </c>
      <c r="G85" s="4"/>
      <c r="H85" s="4">
        <f t="shared" si="25"/>
        <v>138123000</v>
      </c>
    </row>
    <row r="86" spans="1:8" ht="66.75" customHeight="1" x14ac:dyDescent="0.25">
      <c r="A86" s="15"/>
      <c r="B86" s="3" t="s">
        <v>174</v>
      </c>
      <c r="C86" s="5" t="s">
        <v>175</v>
      </c>
      <c r="D86" s="4"/>
      <c r="E86" s="4">
        <v>577831800</v>
      </c>
      <c r="F86" s="4">
        <f t="shared" si="24"/>
        <v>577831800</v>
      </c>
      <c r="G86" s="4"/>
      <c r="H86" s="4">
        <f t="shared" si="25"/>
        <v>577831800</v>
      </c>
    </row>
    <row r="87" spans="1:8" ht="83.25" customHeight="1" x14ac:dyDescent="0.25">
      <c r="A87" s="15"/>
      <c r="B87" s="3" t="s">
        <v>131</v>
      </c>
      <c r="C87" s="5" t="s">
        <v>132</v>
      </c>
      <c r="D87" s="4">
        <v>214508700</v>
      </c>
      <c r="E87" s="4"/>
      <c r="F87" s="4">
        <f t="shared" si="24"/>
        <v>214508700</v>
      </c>
      <c r="G87" s="4"/>
      <c r="H87" s="4">
        <f t="shared" si="25"/>
        <v>214508700</v>
      </c>
    </row>
    <row r="88" spans="1:8" ht="66.75" customHeight="1" x14ac:dyDescent="0.25">
      <c r="A88" s="15"/>
      <c r="B88" s="3" t="s">
        <v>181</v>
      </c>
      <c r="C88" s="5" t="s">
        <v>182</v>
      </c>
      <c r="D88" s="4"/>
      <c r="E88" s="4">
        <v>5223100</v>
      </c>
      <c r="F88" s="4">
        <f t="shared" si="24"/>
        <v>5223100</v>
      </c>
      <c r="G88" s="4"/>
      <c r="H88" s="4">
        <f t="shared" si="25"/>
        <v>5223100</v>
      </c>
    </row>
    <row r="89" spans="1:8" ht="51" customHeight="1" x14ac:dyDescent="0.25">
      <c r="A89" s="15"/>
      <c r="B89" s="3" t="s">
        <v>200</v>
      </c>
      <c r="C89" s="5" t="s">
        <v>201</v>
      </c>
      <c r="D89" s="4"/>
      <c r="E89" s="4"/>
      <c r="F89" s="4">
        <v>0</v>
      </c>
      <c r="G89" s="4">
        <v>36068000</v>
      </c>
      <c r="H89" s="4">
        <f>F89+G89</f>
        <v>36068000</v>
      </c>
    </row>
    <row r="90" spans="1:8" ht="53.25" customHeight="1" x14ac:dyDescent="0.25">
      <c r="A90" s="15"/>
      <c r="B90" s="3" t="s">
        <v>164</v>
      </c>
      <c r="C90" s="5" t="s">
        <v>165</v>
      </c>
      <c r="D90" s="4">
        <f>14611600+1039700</f>
        <v>15651300</v>
      </c>
      <c r="E90" s="4"/>
      <c r="F90" s="4">
        <f t="shared" si="24"/>
        <v>15651300</v>
      </c>
      <c r="G90" s="4">
        <v>29346800</v>
      </c>
      <c r="H90" s="4">
        <f t="shared" si="25"/>
        <v>44998100</v>
      </c>
    </row>
    <row r="91" spans="1:8" ht="65.25" customHeight="1" x14ac:dyDescent="0.25">
      <c r="A91" s="15"/>
      <c r="B91" s="3" t="s">
        <v>166</v>
      </c>
      <c r="C91" s="5" t="s">
        <v>167</v>
      </c>
      <c r="D91" s="4">
        <v>2000000</v>
      </c>
      <c r="E91" s="4"/>
      <c r="F91" s="4">
        <f t="shared" si="24"/>
        <v>2000000</v>
      </c>
      <c r="G91" s="4"/>
      <c r="H91" s="4">
        <f t="shared" si="25"/>
        <v>2000000</v>
      </c>
    </row>
    <row r="92" spans="1:8" ht="34.5" customHeight="1" x14ac:dyDescent="0.25">
      <c r="A92" s="15"/>
      <c r="B92" s="13" t="s">
        <v>108</v>
      </c>
      <c r="C92" s="13" t="s">
        <v>109</v>
      </c>
      <c r="D92" s="27">
        <f>SUM(D93:D112)</f>
        <v>2363720500</v>
      </c>
      <c r="E92" s="27">
        <f>SUM(E93:E112)</f>
        <v>22180800</v>
      </c>
      <c r="F92" s="27">
        <f>SUM(F93:F112)</f>
        <v>2385901300</v>
      </c>
      <c r="G92" s="27">
        <f>SUM(G93:G112)</f>
        <v>356551000</v>
      </c>
      <c r="H92" s="27">
        <f>SUM(H93:H112)</f>
        <v>2742452300</v>
      </c>
    </row>
    <row r="93" spans="1:8" ht="68.25" customHeight="1" x14ac:dyDescent="0.25">
      <c r="A93" s="15"/>
      <c r="B93" s="3" t="s">
        <v>103</v>
      </c>
      <c r="C93" s="5" t="s">
        <v>67</v>
      </c>
      <c r="D93" s="4">
        <v>12613900</v>
      </c>
      <c r="E93" s="4"/>
      <c r="F93" s="4">
        <f>D93+E93</f>
        <v>12613900</v>
      </c>
      <c r="G93" s="4"/>
      <c r="H93" s="4">
        <f>F93+G93</f>
        <v>12613900</v>
      </c>
    </row>
    <row r="94" spans="1:8" ht="81.75" customHeight="1" x14ac:dyDescent="0.25">
      <c r="A94" s="15"/>
      <c r="B94" s="3" t="s">
        <v>150</v>
      </c>
      <c r="C94" s="5" t="s">
        <v>151</v>
      </c>
      <c r="D94" s="4">
        <v>1350900</v>
      </c>
      <c r="E94" s="4"/>
      <c r="F94" s="4">
        <f t="shared" ref="F94:F112" si="26">D94+E94</f>
        <v>1350900</v>
      </c>
      <c r="G94" s="4"/>
      <c r="H94" s="4">
        <f t="shared" ref="H94:H112" si="27">F94+G94</f>
        <v>1350900</v>
      </c>
    </row>
    <row r="95" spans="1:8" ht="54" customHeight="1" x14ac:dyDescent="0.25">
      <c r="A95" s="15"/>
      <c r="B95" s="3" t="s">
        <v>83</v>
      </c>
      <c r="C95" s="5" t="s">
        <v>69</v>
      </c>
      <c r="D95" s="4">
        <v>8422100</v>
      </c>
      <c r="E95" s="4">
        <v>33000</v>
      </c>
      <c r="F95" s="4">
        <f t="shared" si="26"/>
        <v>8455100</v>
      </c>
      <c r="G95" s="4"/>
      <c r="H95" s="4">
        <f t="shared" si="27"/>
        <v>8455100</v>
      </c>
    </row>
    <row r="96" spans="1:8" ht="50.25" customHeight="1" x14ac:dyDescent="0.25">
      <c r="A96" s="15"/>
      <c r="B96" s="3" t="s">
        <v>84</v>
      </c>
      <c r="C96" s="5" t="s">
        <v>68</v>
      </c>
      <c r="D96" s="4">
        <v>143520000</v>
      </c>
      <c r="E96" s="4">
        <v>27474900</v>
      </c>
      <c r="F96" s="4">
        <f t="shared" si="26"/>
        <v>170994900</v>
      </c>
      <c r="G96" s="4"/>
      <c r="H96" s="4">
        <f t="shared" si="27"/>
        <v>170994900</v>
      </c>
    </row>
    <row r="97" spans="1:8" ht="165" customHeight="1" x14ac:dyDescent="0.25">
      <c r="A97" s="15"/>
      <c r="B97" s="3" t="s">
        <v>116</v>
      </c>
      <c r="C97" s="5" t="s">
        <v>220</v>
      </c>
      <c r="D97" s="4">
        <v>7875900</v>
      </c>
      <c r="E97" s="4"/>
      <c r="F97" s="4">
        <f t="shared" si="26"/>
        <v>7875900</v>
      </c>
      <c r="G97" s="4"/>
      <c r="H97" s="4">
        <f t="shared" si="27"/>
        <v>7875900</v>
      </c>
    </row>
    <row r="98" spans="1:8" ht="102" customHeight="1" x14ac:dyDescent="0.25">
      <c r="A98" s="15"/>
      <c r="B98" s="3" t="s">
        <v>117</v>
      </c>
      <c r="C98" s="5" t="s">
        <v>225</v>
      </c>
      <c r="D98" s="4">
        <v>20911100</v>
      </c>
      <c r="E98" s="4">
        <v>-20911100</v>
      </c>
      <c r="F98" s="4">
        <f t="shared" si="26"/>
        <v>0</v>
      </c>
      <c r="G98" s="4">
        <v>8919300</v>
      </c>
      <c r="H98" s="4">
        <f t="shared" si="27"/>
        <v>8919300</v>
      </c>
    </row>
    <row r="99" spans="1:8" ht="100.5" customHeight="1" x14ac:dyDescent="0.25">
      <c r="A99" s="15"/>
      <c r="B99" s="3" t="s">
        <v>96</v>
      </c>
      <c r="C99" s="5" t="s">
        <v>75</v>
      </c>
      <c r="D99" s="4">
        <v>31956300</v>
      </c>
      <c r="E99" s="4"/>
      <c r="F99" s="4">
        <f t="shared" si="26"/>
        <v>31956300</v>
      </c>
      <c r="G99" s="4"/>
      <c r="H99" s="4">
        <f t="shared" si="27"/>
        <v>31956300</v>
      </c>
    </row>
    <row r="100" spans="1:8" ht="115.5" customHeight="1" x14ac:dyDescent="0.25">
      <c r="A100" s="15"/>
      <c r="B100" s="3" t="s">
        <v>206</v>
      </c>
      <c r="C100" s="5" t="s">
        <v>226</v>
      </c>
      <c r="D100" s="4"/>
      <c r="E100" s="4"/>
      <c r="F100" s="4"/>
      <c r="G100" s="4">
        <v>6880400</v>
      </c>
      <c r="H100" s="4">
        <f t="shared" si="27"/>
        <v>6880400</v>
      </c>
    </row>
    <row r="101" spans="1:8" ht="99.75" customHeight="1" x14ac:dyDescent="0.25">
      <c r="A101" s="15"/>
      <c r="B101" s="3" t="s">
        <v>122</v>
      </c>
      <c r="C101" s="5" t="s">
        <v>73</v>
      </c>
      <c r="D101" s="4">
        <v>114138400</v>
      </c>
      <c r="E101" s="4"/>
      <c r="F101" s="4">
        <f t="shared" si="26"/>
        <v>114138400</v>
      </c>
      <c r="G101" s="4"/>
      <c r="H101" s="4">
        <f t="shared" si="27"/>
        <v>114138400</v>
      </c>
    </row>
    <row r="102" spans="1:8" ht="85.5" customHeight="1" x14ac:dyDescent="0.25">
      <c r="A102" s="15"/>
      <c r="B102" s="3" t="s">
        <v>124</v>
      </c>
      <c r="C102" s="5" t="s">
        <v>114</v>
      </c>
      <c r="D102" s="4">
        <v>30900</v>
      </c>
      <c r="E102" s="4"/>
      <c r="F102" s="4">
        <f t="shared" si="26"/>
        <v>30900</v>
      </c>
      <c r="G102" s="4"/>
      <c r="H102" s="4">
        <f t="shared" si="27"/>
        <v>30900</v>
      </c>
    </row>
    <row r="103" spans="1:8" ht="51.75" customHeight="1" x14ac:dyDescent="0.25">
      <c r="A103" s="15"/>
      <c r="B103" s="3" t="s">
        <v>85</v>
      </c>
      <c r="C103" s="5" t="s">
        <v>66</v>
      </c>
      <c r="D103" s="4">
        <v>1030115600</v>
      </c>
      <c r="E103" s="4"/>
      <c r="F103" s="4">
        <f t="shared" si="26"/>
        <v>1030115600</v>
      </c>
      <c r="G103" s="4"/>
      <c r="H103" s="4">
        <f t="shared" si="27"/>
        <v>1030115600</v>
      </c>
    </row>
    <row r="104" spans="1:8" ht="69" customHeight="1" x14ac:dyDescent="0.25">
      <c r="A104" s="15"/>
      <c r="B104" s="3" t="s">
        <v>91</v>
      </c>
      <c r="C104" s="5" t="s">
        <v>70</v>
      </c>
      <c r="D104" s="4">
        <v>8416000</v>
      </c>
      <c r="E104" s="4"/>
      <c r="F104" s="4">
        <f t="shared" si="26"/>
        <v>8416000</v>
      </c>
      <c r="G104" s="4"/>
      <c r="H104" s="4">
        <f t="shared" si="27"/>
        <v>8416000</v>
      </c>
    </row>
    <row r="105" spans="1:8" ht="117" customHeight="1" x14ac:dyDescent="0.25">
      <c r="A105" s="15"/>
      <c r="B105" s="3" t="s">
        <v>94</v>
      </c>
      <c r="C105" s="5" t="s">
        <v>115</v>
      </c>
      <c r="D105" s="4">
        <v>7076000</v>
      </c>
      <c r="E105" s="4"/>
      <c r="F105" s="4">
        <f t="shared" si="26"/>
        <v>7076000</v>
      </c>
      <c r="G105" s="4"/>
      <c r="H105" s="4">
        <f t="shared" si="27"/>
        <v>7076000</v>
      </c>
    </row>
    <row r="106" spans="1:8" ht="101.25" customHeight="1" x14ac:dyDescent="0.25">
      <c r="A106" s="15"/>
      <c r="B106" s="3" t="s">
        <v>121</v>
      </c>
      <c r="C106" s="5" t="s">
        <v>80</v>
      </c>
      <c r="D106" s="4">
        <v>230600</v>
      </c>
      <c r="E106" s="4"/>
      <c r="F106" s="4">
        <f t="shared" si="26"/>
        <v>230600</v>
      </c>
      <c r="G106" s="4"/>
      <c r="H106" s="4">
        <f t="shared" si="27"/>
        <v>230600</v>
      </c>
    </row>
    <row r="107" spans="1:8" ht="69" customHeight="1" x14ac:dyDescent="0.25">
      <c r="A107" s="15"/>
      <c r="B107" s="3" t="s">
        <v>92</v>
      </c>
      <c r="C107" s="5" t="s">
        <v>93</v>
      </c>
      <c r="D107" s="4">
        <v>457430400</v>
      </c>
      <c r="E107" s="4"/>
      <c r="F107" s="4">
        <f t="shared" si="26"/>
        <v>457430400</v>
      </c>
      <c r="G107" s="4"/>
      <c r="H107" s="4">
        <f t="shared" si="27"/>
        <v>457430400</v>
      </c>
    </row>
    <row r="108" spans="1:8" ht="147.75" customHeight="1" x14ac:dyDescent="0.25">
      <c r="A108" s="15"/>
      <c r="B108" s="3" t="s">
        <v>95</v>
      </c>
      <c r="C108" s="5" t="s">
        <v>74</v>
      </c>
      <c r="D108" s="4">
        <v>399616500</v>
      </c>
      <c r="E108" s="4"/>
      <c r="F108" s="4">
        <f t="shared" si="26"/>
        <v>399616500</v>
      </c>
      <c r="G108" s="4"/>
      <c r="H108" s="4">
        <f t="shared" si="27"/>
        <v>399616500</v>
      </c>
    </row>
    <row r="109" spans="1:8" ht="164.25" customHeight="1" x14ac:dyDescent="0.25">
      <c r="A109" s="15"/>
      <c r="B109" s="3" t="s">
        <v>210</v>
      </c>
      <c r="C109" s="5" t="s">
        <v>211</v>
      </c>
      <c r="D109" s="4"/>
      <c r="E109" s="4"/>
      <c r="F109" s="4">
        <v>0</v>
      </c>
      <c r="G109" s="4">
        <v>184118800</v>
      </c>
      <c r="H109" s="4">
        <f t="shared" si="27"/>
        <v>184118800</v>
      </c>
    </row>
    <row r="110" spans="1:8" ht="66.75" customHeight="1" x14ac:dyDescent="0.25">
      <c r="A110" s="15"/>
      <c r="B110" s="3" t="s">
        <v>86</v>
      </c>
      <c r="C110" s="5" t="s">
        <v>81</v>
      </c>
      <c r="D110" s="4">
        <v>14798800</v>
      </c>
      <c r="E110" s="4"/>
      <c r="F110" s="4">
        <f t="shared" si="26"/>
        <v>14798800</v>
      </c>
      <c r="G110" s="4"/>
      <c r="H110" s="4">
        <f t="shared" si="27"/>
        <v>14798800</v>
      </c>
    </row>
    <row r="111" spans="1:8" ht="86.25" customHeight="1" x14ac:dyDescent="0.25">
      <c r="A111" s="15"/>
      <c r="B111" s="3" t="s">
        <v>213</v>
      </c>
      <c r="C111" s="5" t="s">
        <v>212</v>
      </c>
      <c r="D111" s="4"/>
      <c r="E111" s="4"/>
      <c r="F111" s="4">
        <v>0</v>
      </c>
      <c r="G111" s="4">
        <v>156632500</v>
      </c>
      <c r="H111" s="4">
        <f t="shared" si="27"/>
        <v>156632500</v>
      </c>
    </row>
    <row r="112" spans="1:8" s="15" customFormat="1" ht="54.75" customHeight="1" x14ac:dyDescent="0.25">
      <c r="B112" s="3" t="s">
        <v>118</v>
      </c>
      <c r="C112" s="5" t="s">
        <v>219</v>
      </c>
      <c r="D112" s="4">
        <v>105217100</v>
      </c>
      <c r="E112" s="4">
        <v>15584000</v>
      </c>
      <c r="F112" s="4">
        <f t="shared" si="26"/>
        <v>120801100</v>
      </c>
      <c r="G112" s="4"/>
      <c r="H112" s="4">
        <f t="shared" si="27"/>
        <v>120801100</v>
      </c>
    </row>
    <row r="113" spans="1:9" ht="19.5" customHeight="1" x14ac:dyDescent="0.25">
      <c r="A113" s="15"/>
      <c r="B113" s="32" t="s">
        <v>123</v>
      </c>
      <c r="C113" s="32" t="s">
        <v>71</v>
      </c>
      <c r="D113" s="1">
        <f>SUM(D114:D117)</f>
        <v>102602951</v>
      </c>
      <c r="E113" s="1">
        <f t="shared" ref="E113" si="28">SUM(E114:E117)</f>
        <v>3627500</v>
      </c>
      <c r="F113" s="1">
        <f>SUM(F114:F118)</f>
        <v>106230451</v>
      </c>
      <c r="G113" s="1">
        <f>SUM(G114:G118)</f>
        <v>829547537</v>
      </c>
      <c r="H113" s="1">
        <f>SUM(H114:H118)</f>
        <v>935777988</v>
      </c>
    </row>
    <row r="114" spans="1:9" ht="83.25" customHeight="1" x14ac:dyDescent="0.25">
      <c r="A114" s="15"/>
      <c r="B114" s="3" t="s">
        <v>104</v>
      </c>
      <c r="C114" s="5" t="s">
        <v>119</v>
      </c>
      <c r="D114" s="4">
        <v>27312938</v>
      </c>
      <c r="E114" s="4"/>
      <c r="F114" s="4">
        <f>D114+E114</f>
        <v>27312938</v>
      </c>
      <c r="G114" s="4">
        <v>2546126</v>
      </c>
      <c r="H114" s="4">
        <f>F114+G114</f>
        <v>29859064</v>
      </c>
    </row>
    <row r="115" spans="1:9" ht="84.75" customHeight="1" x14ac:dyDescent="0.25">
      <c r="A115" s="15"/>
      <c r="B115" s="3" t="s">
        <v>105</v>
      </c>
      <c r="C115" s="5" t="s">
        <v>120</v>
      </c>
      <c r="D115" s="4">
        <v>7720913</v>
      </c>
      <c r="E115" s="4"/>
      <c r="F115" s="4">
        <f>D115+E115</f>
        <v>7720913</v>
      </c>
      <c r="G115" s="4">
        <v>1121411</v>
      </c>
      <c r="H115" s="4">
        <f t="shared" ref="H115:H118" si="29">F115+G115</f>
        <v>8842324</v>
      </c>
    </row>
    <row r="116" spans="1:9" ht="150" customHeight="1" x14ac:dyDescent="0.25">
      <c r="A116" s="15"/>
      <c r="B116" s="3" t="s">
        <v>218</v>
      </c>
      <c r="C116" s="3" t="s">
        <v>227</v>
      </c>
      <c r="D116" s="4"/>
      <c r="E116" s="4"/>
      <c r="F116" s="4">
        <v>0</v>
      </c>
      <c r="G116" s="4">
        <v>95880000</v>
      </c>
      <c r="H116" s="4">
        <f t="shared" ref="H116" si="30">F116+G116</f>
        <v>95880000</v>
      </c>
    </row>
    <row r="117" spans="1:9" ht="68.25" customHeight="1" x14ac:dyDescent="0.25">
      <c r="A117" s="15"/>
      <c r="B117" s="3" t="s">
        <v>97</v>
      </c>
      <c r="C117" s="3" t="s">
        <v>98</v>
      </c>
      <c r="D117" s="4">
        <v>67569100</v>
      </c>
      <c r="E117" s="4">
        <v>3627500</v>
      </c>
      <c r="F117" s="4">
        <f>D117+E117</f>
        <v>71196600</v>
      </c>
      <c r="G117" s="4"/>
      <c r="H117" s="4">
        <f t="shared" si="29"/>
        <v>71196600</v>
      </c>
    </row>
    <row r="118" spans="1:9" ht="68.25" customHeight="1" x14ac:dyDescent="0.25">
      <c r="A118" s="15"/>
      <c r="B118" s="3" t="s">
        <v>198</v>
      </c>
      <c r="C118" s="3" t="s">
        <v>199</v>
      </c>
      <c r="D118" s="4"/>
      <c r="E118" s="4"/>
      <c r="F118" s="4"/>
      <c r="G118" s="4">
        <v>730000000</v>
      </c>
      <c r="H118" s="4">
        <f t="shared" si="29"/>
        <v>730000000</v>
      </c>
    </row>
    <row r="119" spans="1:9" ht="19.5" customHeight="1" x14ac:dyDescent="0.25">
      <c r="A119" s="15"/>
      <c r="B119" s="35" t="s">
        <v>72</v>
      </c>
      <c r="C119" s="35"/>
      <c r="D119" s="1">
        <f>SUM(D12,D47)</f>
        <v>59014748290</v>
      </c>
      <c r="E119" s="1">
        <f>SUM(E12,E47)</f>
        <v>2204048600</v>
      </c>
      <c r="F119" s="1">
        <f>SUM(F12,F47)</f>
        <v>61218796890</v>
      </c>
      <c r="G119" s="1">
        <f>SUM(G12,G47)</f>
        <v>2847710906</v>
      </c>
      <c r="H119" s="1">
        <f>SUM(H12,H47)</f>
        <v>64066507796</v>
      </c>
      <c r="I119" s="34" t="s">
        <v>216</v>
      </c>
    </row>
    <row r="121" spans="1:9" x14ac:dyDescent="0.25">
      <c r="E121" s="28">
        <f>E113+E92+E52+E49</f>
        <v>1704048600</v>
      </c>
    </row>
  </sheetData>
  <mergeCells count="5">
    <mergeCell ref="B119:C119"/>
    <mergeCell ref="F1:H1"/>
    <mergeCell ref="C2:H2"/>
    <mergeCell ref="C3:H3"/>
    <mergeCell ref="B9:H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2018-02-09T07:38:19Z</cp:lastPrinted>
  <dcterms:created xsi:type="dcterms:W3CDTF">2010-10-13T08:18:32Z</dcterms:created>
  <dcterms:modified xsi:type="dcterms:W3CDTF">2018-02-09T07:47:04Z</dcterms:modified>
</cp:coreProperties>
</file>