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910" yWindow="390" windowWidth="13830" windowHeight="11340" firstSheet="1" activeTab="1"/>
  </bookViews>
  <sheets>
    <sheet name="2012 (2)" sheetId="4" state="hidden" r:id="rId1"/>
    <sheet name="2015" sheetId="3" r:id="rId2"/>
    <sheet name="2011" sheetId="1" state="hidden" r:id="rId3"/>
  </sheets>
  <definedNames>
    <definedName name="_xlnm.Print_Titles" localSheetId="1">'2015'!$4:$5</definedName>
    <definedName name="_xlnm.Print_Area" localSheetId="1">'2015'!$A$1:$B$75</definedName>
  </definedNames>
  <calcPr calcId="145621"/>
</workbook>
</file>

<file path=xl/calcChain.xml><?xml version="1.0" encoding="utf-8"?>
<calcChain xmlns="http://schemas.openxmlformats.org/spreadsheetml/2006/main">
  <c r="C44" i="4" l="1"/>
  <c r="C47" i="4"/>
  <c r="B41" i="4"/>
  <c r="D41" i="4" s="1"/>
  <c r="D39" i="4"/>
  <c r="D38" i="4"/>
  <c r="D37" i="4"/>
  <c r="D36" i="4"/>
  <c r="D35" i="4"/>
  <c r="D34" i="4"/>
  <c r="D33" i="4"/>
  <c r="D32" i="4"/>
  <c r="D31" i="4"/>
  <c r="D30" i="4"/>
  <c r="D29" i="4"/>
  <c r="D25" i="4"/>
  <c r="C24" i="4"/>
  <c r="C26" i="4" s="1"/>
  <c r="C23" i="4"/>
  <c r="D23" i="4" s="1"/>
  <c r="D22" i="4"/>
  <c r="D21" i="4"/>
  <c r="C19" i="4"/>
  <c r="B19" i="4"/>
  <c r="D19" i="4"/>
  <c r="C15" i="4"/>
  <c r="D15" i="4" s="1"/>
  <c r="D13" i="4"/>
  <c r="D12" i="4"/>
  <c r="D11" i="4"/>
  <c r="C9" i="4"/>
  <c r="C14" i="4"/>
  <c r="B9" i="4"/>
  <c r="D9" i="4" s="1"/>
  <c r="B14" i="4"/>
  <c r="D14" i="4" s="1"/>
  <c r="C8" i="4"/>
  <c r="C42" i="4" s="1"/>
  <c r="B8" i="4"/>
  <c r="D8" i="4" s="1"/>
  <c r="B42" i="4"/>
  <c r="B93" i="3"/>
  <c r="B96" i="3" s="1"/>
  <c r="B91" i="3"/>
  <c r="D9" i="1"/>
  <c r="D14" i="1" s="1"/>
  <c r="C9" i="1"/>
  <c r="C14" i="1" s="1"/>
  <c r="D25" i="1"/>
  <c r="E25" i="1" s="1"/>
  <c r="D19" i="1"/>
  <c r="D24" i="1" s="1"/>
  <c r="C19" i="1"/>
  <c r="C24" i="1"/>
  <c r="C26" i="1" s="1"/>
  <c r="D8" i="1"/>
  <c r="D16" i="1" s="1"/>
  <c r="C8" i="1"/>
  <c r="E22" i="1"/>
  <c r="E23" i="1"/>
  <c r="E21" i="1"/>
  <c r="E15" i="1"/>
  <c r="E13" i="1"/>
  <c r="D44" i="1"/>
  <c r="D47" i="1" s="1"/>
  <c r="E12" i="1"/>
  <c r="E11" i="1"/>
  <c r="B26" i="1"/>
  <c r="B16" i="1"/>
  <c r="C41" i="1"/>
  <c r="E41" i="1" s="1"/>
  <c r="B41" i="1"/>
  <c r="B42" i="1"/>
  <c r="E39" i="1"/>
  <c r="E38" i="1"/>
  <c r="E37" i="1"/>
  <c r="E36" i="1"/>
  <c r="E35" i="1"/>
  <c r="E34" i="1"/>
  <c r="E33" i="1"/>
  <c r="E32" i="1"/>
  <c r="E31" i="1"/>
  <c r="E30" i="1"/>
  <c r="E29" i="1"/>
  <c r="B19" i="1"/>
  <c r="C16" i="4"/>
  <c r="B24" i="4"/>
  <c r="B26" i="4" s="1"/>
  <c r="D24" i="4"/>
  <c r="B16" i="4"/>
  <c r="D42" i="1"/>
  <c r="E19" i="1"/>
  <c r="C42" i="1" l="1"/>
  <c r="E14" i="1"/>
  <c r="E24" i="1"/>
  <c r="D26" i="1"/>
  <c r="E8" i="1"/>
  <c r="C16" i="1"/>
  <c r="E9" i="1"/>
</calcChain>
</file>

<file path=xl/sharedStrings.xml><?xml version="1.0" encoding="utf-8"?>
<sst xmlns="http://schemas.openxmlformats.org/spreadsheetml/2006/main" count="179" uniqueCount="102">
  <si>
    <t>(тыс. руб)</t>
  </si>
  <si>
    <t>Показатели</t>
  </si>
  <si>
    <t>Факт 2008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</si>
  <si>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</si>
  <si>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</si>
  <si>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</si>
  <si>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</si>
  <si>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</si>
  <si>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</si>
  <si>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Безвозмездные поступления</t>
  </si>
  <si>
    <t xml:space="preserve">Расходы за счет средств от предпринимательской и иной приносящей доход деятельности 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</si>
  <si>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</si>
  <si>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</si>
  <si>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</si>
  <si>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</si>
  <si>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</si>
  <si>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</si>
  <si>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</si>
  <si>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</si>
  <si>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</si>
  <si>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</si>
  <si>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</si>
  <si>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</si>
  <si>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</si>
  <si>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</si>
  <si>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</si>
  <si>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Всего доходов</t>
  </si>
  <si>
    <t>Всего расходов</t>
  </si>
  <si>
    <t>Результат исполнения бюджета (дефицит "-", профицит "+")</t>
  </si>
  <si>
    <t>налоговые</t>
  </si>
  <si>
    <t>неналоговые</t>
  </si>
  <si>
    <t xml:space="preserve"> </t>
  </si>
  <si>
    <t>Бюджет 2011</t>
  </si>
  <si>
    <t>Ожидаемое исполнение областного бюджета и местных бюджетов Ярославской области  за 2011 год</t>
  </si>
  <si>
    <t>в том числе</t>
  </si>
  <si>
    <t>Ожидаемое исполнение областного бюджета и местных бюджетов Ярославской области  за 2012 год</t>
  </si>
  <si>
    <t>Бюджет 2012</t>
  </si>
  <si>
    <t xml:space="preserve">в том числе 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</si>
  <si>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</si>
  <si>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</si>
  <si>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</si>
  <si>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</si>
  <si>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</si>
  <si>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</si>
  <si>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</si>
  <si>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Платежи при пользовании недрами</t>
  </si>
  <si>
    <t>Штрафы, санкции, возмещение ущерба</t>
  </si>
  <si>
    <t>Прочие неналоговые доходы</t>
  </si>
  <si>
    <t>Государственная программа "Развитие здравоохранения в Ярославской области"</t>
  </si>
  <si>
    <t>Государственная программа "Развитие образования и молодежная политика в Ярославской области"</t>
  </si>
  <si>
    <t>Государственная программа "Социальная поддержка населения Ярославской области"</t>
  </si>
  <si>
    <t>Государственная программа "Доступная среда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</si>
  <si>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</si>
  <si>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</si>
  <si>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Государственная программа "Развитие культуры и туризма в Ярославской области"</t>
  </si>
  <si>
    <t>Государственная программа "Охрана окружающей среды в Ярославской области"</t>
  </si>
  <si>
    <t>Государственная программа "Развитие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</si>
  <si>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</si>
  <si>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Государственная программа "Экономическое развитие и инновационная экономика в Ярославской области"</t>
  </si>
  <si>
    <t>Государственная программа "Развитие промышленности в Ярославской области и повышение ее конкурентоспособности"</t>
  </si>
  <si>
    <t>Государственная программа "Информационное общество в Ярославской области"</t>
  </si>
  <si>
    <t>Государственная программа "Развитие дорожного хозяйства и транспорта в Ярославской области"</t>
  </si>
  <si>
    <t>Государственная программа "Развитие сельского хозяйства в Ярославской области"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</si>
  <si>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</si>
  <si>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Налоги на прибыль, доходы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</si>
  <si>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</si>
  <si>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</si>
  <si>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</si>
  <si>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</si>
  <si>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</si>
  <si>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</si>
  <si>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</si>
  <si>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Налоги, сборы и регулярные платежи за пользование природными ресурсами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</si>
  <si>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</si>
  <si>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</si>
  <si>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</si>
  <si>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</si>
  <si>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</si>
  <si>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</si>
  <si>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использование лесов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</si>
  <si>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</si>
  <si>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</si>
  <si>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 бюджетов субъектов Российской Федерации</t>
  </si>
  <si>
    <t>дотации</t>
  </si>
  <si>
    <t>субсидии</t>
  </si>
  <si>
    <t>субвенции</t>
  </si>
  <si>
    <t>иные</t>
  </si>
  <si>
    <t>по государственным программам</t>
  </si>
  <si>
    <t>Государственная программа "Развитие институтов гражданского общества в Ярославской области"</t>
  </si>
  <si>
    <t>Государственная программа "Государственные и муниципальные услуги Ярославской области"</t>
  </si>
  <si>
    <t>Государственная программа "Развитие системы государственного управления на территории Ярославской области"</t>
  </si>
  <si>
    <t>Государственная программа "Местное самоуправление в Ярославской области"</t>
  </si>
  <si>
    <t>Государственная программа "Развитие лесного хозяйства Ярославской области"</t>
  </si>
  <si>
    <t>Задолженность и перерасчеты по отмененным налогам, сборам и иным обязательным платежам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</si>
  <si>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</si>
  <si>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Государственная программа "Содействие занятости населения Ярославской области"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</si>
  <si>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</si>
  <si>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Налог на добычу полезных ископаемых</t>
  </si>
  <si>
    <t>Оценка ожидаемого исполнения областного бюджета за 2018 год по основным видам налоговых и неналоговых поступлений и расходов по государственным программам Ярославской области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</si>
  <si>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</si>
  <si>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</si>
  <si>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Административные платежи и сборы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</si>
</sst>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00_р_._-;\-* #,##0.00000_р_._-;_-* &quot;-&quot;??_р_._-;_-@_-"/>
    <numFmt numFmtId="166" formatCode="000"/>
  </numFmts>
  <fonts count="23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0" fillId="0" borderId="0"/>
    <xf numFmtId="0" fontId="11" fillId="0" borderId="0"/>
    <xf numFmtId="0" fontId="9" fillId="0" borderId="0"/>
    <xf numFmtId="164" fontId="14" fillId="0" borderId="0" applyFont="0" applyFill="0" applyBorder="0" applyAlignment="0" applyProtection="0"/>
    <xf numFmtId="0" fontId="19" fillId="0" borderId="0"/>
    <xf numFmtId="0" fontId="20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6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3" fontId="7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3" fontId="8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Border="1" applyAlignment="1">
      <alignment vertical="top" wrapText="1"/>
    </xf>
    <xf numFmtId="4" fontId="9" fillId="0" borderId="3" xfId="3" applyNumberFormat="1" applyBorder="1" applyAlignment="1">
      <alignment horizontal="right"/>
    </xf>
    <xf numFmtId="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vertical="top" wrapText="1"/>
    </xf>
    <xf numFmtId="3" fontId="16" fillId="0" borderId="3" xfId="0" applyNumberFormat="1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vertical="top" wrapText="1"/>
    </xf>
    <xf numFmtId="3" fontId="15" fillId="0" borderId="3" xfId="0" applyNumberFormat="1" applyFont="1" applyFill="1" applyBorder="1" applyAlignment="1">
      <alignment vertical="top" wrapText="1"/>
    </xf>
    <xf numFmtId="165" fontId="2" fillId="0" borderId="0" xfId="4" applyNumberFormat="1" applyFont="1" applyAlignment="1">
      <alignment horizontal="left" vertical="center"/>
    </xf>
    <xf numFmtId="3" fontId="15" fillId="2" borderId="3" xfId="0" applyNumberFormat="1" applyFont="1" applyFill="1" applyBorder="1" applyAlignment="1">
      <alignment vertical="top" wrapText="1"/>
    </xf>
    <xf numFmtId="3" fontId="18" fillId="2" borderId="3" xfId="0" applyNumberFormat="1" applyFont="1" applyFill="1" applyBorder="1" applyAlignment="1">
      <alignment vertical="top" wrapText="1"/>
    </xf>
    <xf numFmtId="3" fontId="17" fillId="2" borderId="3" xfId="0" applyNumberFormat="1" applyFont="1" applyFill="1" applyBorder="1" applyAlignment="1">
      <alignment vertical="top" wrapText="1"/>
    </xf>
    <xf numFmtId="166" fontId="2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6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3" fontId="7" fillId="2" borderId="3" xfId="0" applyNumberFormat="1" applyFont="1" applyFill="1" applyBorder="1"/>
    <xf numFmtId="3" fontId="6" fillId="0" borderId="3" xfId="0" applyNumberFormat="1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vertical="top" wrapText="1"/>
    </xf>
    <xf numFmtId="3" fontId="6" fillId="0" borderId="3" xfId="0" applyNumberFormat="1" applyFont="1" applyBorder="1"/>
    <xf numFmtId="3" fontId="7" fillId="0" borderId="3" xfId="0" applyNumberFormat="1" applyFont="1" applyBorder="1"/>
    <xf numFmtId="3" fontId="6" fillId="0" borderId="3" xfId="0" applyNumberFormat="1" applyFont="1" applyFill="1" applyBorder="1"/>
    <xf numFmtId="3" fontId="7" fillId="0" borderId="3" xfId="0" applyNumberFormat="1" applyFont="1" applyFill="1" applyBorder="1"/>
    <xf numFmtId="0" fontId="7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2">
    <cellStyle name="Обычный" xfId="0" builtinId="0"/>
    <cellStyle name="Обычный 2" xfId="1"/>
    <cellStyle name="Обычный 2 2" xfId="2"/>
    <cellStyle name="Обычный 2 2 2" xfId="8"/>
    <cellStyle name="Обычный 2 3" xfId="5"/>
    <cellStyle name="Обычный 2 3 2" xfId="9"/>
    <cellStyle name="Обычный 2 4" xfId="6"/>
    <cellStyle name="Обычный 2 4 2" xfId="10"/>
    <cellStyle name="Обычный 2 5" xfId="7"/>
    <cellStyle name="Обычный 2 5 2" xfId="11"/>
    <cellStyle name="Обычный_2009" xfId="3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19" sqref="B19:C22"/>
    </sheetView>
  </sheetViews>
  <sheetFormatPr defaultColWidth="9.140625" defaultRowHeight="12.75" x14ac:dyDescent="0.2"/>
  <cols>
    <col min="1" max="1" width="78.140625" style="17" customWidth="1"/>
    <col min="2" max="2" width="13.7109375" style="17" bestFit="1" customWidth="1"/>
    <col min="3" max="3" width="15.140625" style="17" bestFit="1" customWidth="1"/>
    <col min="4" max="4" width="10.85546875" style="17" customWidth="1"/>
    <col min="5" max="16384" width="9.140625" style="1"/>
  </cols>
  <sheetData>
    <row r="1" spans="1:4" ht="44.25" customHeight="1" x14ac:dyDescent="0.2">
      <c r="A1" s="51" t="s">
        <v>35</v>
      </c>
      <c r="B1" s="51"/>
      <c r="C1" s="51"/>
      <c r="D1" s="51"/>
    </row>
    <row r="2" spans="1:4" s="3" customFormat="1" ht="14.25" x14ac:dyDescent="0.2">
      <c r="A2" s="2"/>
      <c r="B2" s="2"/>
      <c r="C2" s="2"/>
      <c r="D2" s="2"/>
    </row>
    <row r="3" spans="1:4" ht="15" x14ac:dyDescent="0.2">
      <c r="A3" s="4"/>
      <c r="B3" s="2"/>
      <c r="C3" s="2"/>
      <c r="D3" s="5" t="s">
        <v>0</v>
      </c>
    </row>
    <row r="4" spans="1:4" x14ac:dyDescent="0.2">
      <c r="A4" s="52" t="s">
        <v>1</v>
      </c>
      <c r="B4" s="53" t="s">
        <v>36</v>
      </c>
      <c r="C4" s="54"/>
      <c r="D4" s="55" t="s">
        <v>3</v>
      </c>
    </row>
    <row r="5" spans="1:4" ht="25.5" x14ac:dyDescent="0.2">
      <c r="A5" s="52"/>
      <c r="B5" s="6" t="s">
        <v>4</v>
      </c>
      <c r="C5" s="6" t="s">
        <v>5</v>
      </c>
      <c r="D5" s="56"/>
    </row>
    <row r="6" spans="1:4" hidden="1" x14ac:dyDescent="0.2">
      <c r="A6" s="57" t="s">
        <v>6</v>
      </c>
      <c r="B6" s="57"/>
      <c r="C6" s="57"/>
      <c r="D6" s="57"/>
    </row>
    <row r="7" spans="1:4" ht="15.75" x14ac:dyDescent="0.2">
      <c r="A7" s="27" t="s">
        <v>7</v>
      </c>
      <c r="B7" s="7"/>
      <c r="C7" s="7"/>
      <c r="D7" s="7"/>
    </row>
    <row r="8" spans="1:4" ht="18.75" hidden="1" x14ac:dyDescent="0.2">
      <c r="A8" s="18" t="s">
        <v>26</v>
      </c>
      <c r="B8" s="20">
        <f>SUM(B11,B12,B13)</f>
        <v>45249058</v>
      </c>
      <c r="C8" s="20">
        <f>SUM(C11,C12,C13)</f>
        <v>44060970</v>
      </c>
      <c r="D8" s="20">
        <f>C8/B8*100</f>
        <v>97.374336499999629</v>
      </c>
    </row>
    <row r="9" spans="1:4" ht="18.75" x14ac:dyDescent="0.2">
      <c r="A9" s="8" t="s">
        <v>8</v>
      </c>
      <c r="B9" s="30">
        <f>B11+B12</f>
        <v>37674634</v>
      </c>
      <c r="C9" s="30">
        <f>C11+C12</f>
        <v>36486546</v>
      </c>
      <c r="D9" s="20">
        <f>C9/B9*100</f>
        <v>96.846451116154171</v>
      </c>
    </row>
    <row r="10" spans="1:4" ht="15.75" customHeight="1" x14ac:dyDescent="0.2">
      <c r="A10" s="10" t="s">
        <v>34</v>
      </c>
      <c r="B10" s="30"/>
      <c r="C10" s="30"/>
      <c r="D10" s="20"/>
    </row>
    <row r="11" spans="1:4" ht="18.75" x14ac:dyDescent="0.2">
      <c r="A11" s="10" t="s">
        <v>29</v>
      </c>
      <c r="B11" s="30">
        <v>37111991</v>
      </c>
      <c r="C11" s="30">
        <v>35919440</v>
      </c>
      <c r="D11" s="22">
        <f>C11/B11*100</f>
        <v>96.786615409558593</v>
      </c>
    </row>
    <row r="12" spans="1:4" ht="18.75" x14ac:dyDescent="0.2">
      <c r="A12" s="11" t="s">
        <v>30</v>
      </c>
      <c r="B12" s="30">
        <v>562643</v>
      </c>
      <c r="C12" s="30">
        <v>567106</v>
      </c>
      <c r="D12" s="22">
        <f>C12/B12*100</f>
        <v>100.79322056792672</v>
      </c>
    </row>
    <row r="13" spans="1:4" ht="18.75" x14ac:dyDescent="0.2">
      <c r="A13" s="8" t="s">
        <v>9</v>
      </c>
      <c r="B13" s="29">
        <v>7574424</v>
      </c>
      <c r="C13" s="29">
        <v>7574424</v>
      </c>
      <c r="D13" s="22">
        <f>C13/B13*100</f>
        <v>100</v>
      </c>
    </row>
    <row r="14" spans="1:4" ht="18.75" x14ac:dyDescent="0.2">
      <c r="A14" s="18" t="s">
        <v>26</v>
      </c>
      <c r="B14" s="29">
        <f>B13+B9</f>
        <v>45249058</v>
      </c>
      <c r="C14" s="29">
        <f>C13+C9</f>
        <v>44060970</v>
      </c>
      <c r="D14" s="22">
        <f>C14/B14*100</f>
        <v>97.374336499999629</v>
      </c>
    </row>
    <row r="15" spans="1:4" ht="18.75" x14ac:dyDescent="0.2">
      <c r="A15" s="18" t="s">
        <v>27</v>
      </c>
      <c r="B15" s="29">
        <v>52511906.5</v>
      </c>
      <c r="C15" s="29">
        <f>B15*0.99</f>
        <v>51986787.435000002</v>
      </c>
      <c r="D15" s="22">
        <f>C15/B15*100</f>
        <v>99</v>
      </c>
    </row>
    <row r="16" spans="1:4" ht="27" customHeight="1" x14ac:dyDescent="0.2">
      <c r="A16" s="19" t="s">
        <v>28</v>
      </c>
      <c r="B16" s="28">
        <f>B8-B15</f>
        <v>-7262848.5</v>
      </c>
      <c r="C16" s="28">
        <f>C8-C15</f>
        <v>-7925817.4350000024</v>
      </c>
      <c r="D16" s="20"/>
    </row>
    <row r="17" spans="1:4" x14ac:dyDescent="0.2">
      <c r="A17" s="7"/>
      <c r="B17" s="13"/>
      <c r="C17" s="13"/>
      <c r="D17" s="13"/>
    </row>
    <row r="18" spans="1:4" ht="15.75" x14ac:dyDescent="0.2">
      <c r="A18" s="27" t="s">
        <v>11</v>
      </c>
      <c r="B18" s="13"/>
      <c r="C18" s="13"/>
      <c r="D18" s="13"/>
    </row>
    <row r="19" spans="1:4" s="14" customFormat="1" ht="18.75" x14ac:dyDescent="0.2">
      <c r="A19" s="8" t="s">
        <v>8</v>
      </c>
      <c r="B19" s="30">
        <f>SUM(B21,B22)</f>
        <v>13377379.95334</v>
      </c>
      <c r="C19" s="30">
        <f>C21+C22</f>
        <v>12438581</v>
      </c>
      <c r="D19" s="22">
        <f t="shared" ref="D19:D25" si="0">C19/B19*100</f>
        <v>92.982191156904349</v>
      </c>
    </row>
    <row r="20" spans="1:4" ht="15.75" customHeight="1" x14ac:dyDescent="0.2">
      <c r="A20" s="10" t="s">
        <v>34</v>
      </c>
      <c r="B20" s="30"/>
      <c r="C20" s="30"/>
      <c r="D20" s="9"/>
    </row>
    <row r="21" spans="1:4" ht="18.75" x14ac:dyDescent="0.2">
      <c r="A21" s="10" t="s">
        <v>29</v>
      </c>
      <c r="B21" s="30">
        <v>9354670.0699799992</v>
      </c>
      <c r="C21" s="30">
        <v>9149174</v>
      </c>
      <c r="D21" s="22">
        <f t="shared" si="0"/>
        <v>97.803278272320313</v>
      </c>
    </row>
    <row r="22" spans="1:4" ht="18.75" x14ac:dyDescent="0.2">
      <c r="A22" s="11" t="s">
        <v>30</v>
      </c>
      <c r="B22" s="30">
        <v>4022709.8833599999</v>
      </c>
      <c r="C22" s="30">
        <v>3289407</v>
      </c>
      <c r="D22" s="22">
        <f t="shared" si="0"/>
        <v>81.770922969282026</v>
      </c>
    </row>
    <row r="23" spans="1:4" ht="18.75" x14ac:dyDescent="0.2">
      <c r="A23" s="8" t="s">
        <v>9</v>
      </c>
      <c r="B23" s="29">
        <v>23839896.0099</v>
      </c>
      <c r="C23" s="29">
        <f>B23*0.99</f>
        <v>23601497.049800999</v>
      </c>
      <c r="D23" s="22">
        <f t="shared" si="0"/>
        <v>99</v>
      </c>
    </row>
    <row r="24" spans="1:4" ht="18.75" x14ac:dyDescent="0.2">
      <c r="A24" s="18" t="s">
        <v>26</v>
      </c>
      <c r="B24" s="29">
        <f>B19+B23</f>
        <v>37217275.963239998</v>
      </c>
      <c r="C24" s="29">
        <f>C19+C23</f>
        <v>36040078.049800999</v>
      </c>
      <c r="D24" s="22">
        <f t="shared" si="0"/>
        <v>96.836958420595494</v>
      </c>
    </row>
    <row r="25" spans="1:4" ht="18.75" x14ac:dyDescent="0.2">
      <c r="A25" s="18" t="s">
        <v>27</v>
      </c>
      <c r="B25" s="29">
        <v>40391900.387309998</v>
      </c>
      <c r="C25" s="29">
        <v>37564467.360198304</v>
      </c>
      <c r="D25" s="22">
        <f t="shared" si="0"/>
        <v>93.000000000000014</v>
      </c>
    </row>
    <row r="26" spans="1:4" ht="24" customHeight="1" x14ac:dyDescent="0.2">
      <c r="A26" s="19" t="s">
        <v>28</v>
      </c>
      <c r="B26" s="21">
        <f>B24-B25</f>
        <v>-3174624.4240700006</v>
      </c>
      <c r="C26" s="21">
        <f>C24-C25</f>
        <v>-1524389.3103973046</v>
      </c>
      <c r="D26" s="20"/>
    </row>
    <row r="27" spans="1:4" hidden="1" x14ac:dyDescent="0.2">
      <c r="A27" s="58" t="s">
        <v>12</v>
      </c>
      <c r="B27" s="59"/>
      <c r="C27" s="59"/>
      <c r="D27" s="60"/>
    </row>
    <row r="28" spans="1:4" hidden="1" x14ac:dyDescent="0.2">
      <c r="A28" s="7" t="s">
        <v>7</v>
      </c>
      <c r="B28" s="7"/>
      <c r="C28" s="7"/>
      <c r="D28" s="7"/>
    </row>
    <row r="29" spans="1:4" ht="15.75" hidden="1" x14ac:dyDescent="0.2">
      <c r="A29" s="10" t="s">
        <v>13</v>
      </c>
      <c r="B29" s="9">
        <v>3103250</v>
      </c>
      <c r="C29" s="9">
        <v>3074710</v>
      </c>
      <c r="D29" s="9">
        <f>C29/B29*100</f>
        <v>99.080319020381864</v>
      </c>
    </row>
    <row r="30" spans="1:4" ht="15.75" hidden="1" x14ac:dyDescent="0.2">
      <c r="A30" s="10" t="s">
        <v>14</v>
      </c>
      <c r="B30" s="9">
        <v>17104</v>
      </c>
      <c r="C30" s="9">
        <v>16973</v>
      </c>
      <c r="D30" s="9">
        <f t="shared" ref="D30:D41" si="1">C30/B30*100</f>
        <v>99.234097287184284</v>
      </c>
    </row>
    <row r="31" spans="1:4" ht="15.75" hidden="1" x14ac:dyDescent="0.2">
      <c r="A31" s="10" t="s">
        <v>15</v>
      </c>
      <c r="B31" s="9">
        <v>1130894</v>
      </c>
      <c r="C31" s="9">
        <v>1110906</v>
      </c>
      <c r="D31" s="9">
        <f t="shared" si="1"/>
        <v>98.232548762306635</v>
      </c>
    </row>
    <row r="32" spans="1:4" ht="15.75" hidden="1" x14ac:dyDescent="0.2">
      <c r="A32" s="10" t="s">
        <v>16</v>
      </c>
      <c r="B32" s="9">
        <v>6983529</v>
      </c>
      <c r="C32" s="9">
        <v>6773152</v>
      </c>
      <c r="D32" s="9">
        <f t="shared" si="1"/>
        <v>96.987525934237553</v>
      </c>
    </row>
    <row r="33" spans="1:4" ht="15.75" hidden="1" x14ac:dyDescent="0.2">
      <c r="A33" s="10" t="s">
        <v>17</v>
      </c>
      <c r="B33" s="9">
        <v>694357</v>
      </c>
      <c r="C33" s="9">
        <v>686823</v>
      </c>
      <c r="D33" s="9">
        <f t="shared" si="1"/>
        <v>98.914967372691564</v>
      </c>
    </row>
    <row r="34" spans="1:4" ht="15.75" hidden="1" x14ac:dyDescent="0.2">
      <c r="A34" s="10" t="s">
        <v>18</v>
      </c>
      <c r="B34" s="9">
        <v>43372</v>
      </c>
      <c r="C34" s="9">
        <v>43210</v>
      </c>
      <c r="D34" s="9">
        <f t="shared" si="1"/>
        <v>99.626487134556854</v>
      </c>
    </row>
    <row r="35" spans="1:4" ht="15.75" hidden="1" x14ac:dyDescent="0.2">
      <c r="A35" s="10" t="s">
        <v>19</v>
      </c>
      <c r="B35" s="9">
        <v>1958139</v>
      </c>
      <c r="C35" s="9">
        <v>1941121</v>
      </c>
      <c r="D35" s="9">
        <f t="shared" si="1"/>
        <v>99.130909501317319</v>
      </c>
    </row>
    <row r="36" spans="1:4" ht="15.75" hidden="1" x14ac:dyDescent="0.2">
      <c r="A36" s="10" t="s">
        <v>20</v>
      </c>
      <c r="B36" s="9">
        <v>1685910</v>
      </c>
      <c r="C36" s="9">
        <v>1678988</v>
      </c>
      <c r="D36" s="9">
        <f t="shared" si="1"/>
        <v>99.58942055032594</v>
      </c>
    </row>
    <row r="37" spans="1:4" ht="15.75" hidden="1" x14ac:dyDescent="0.2">
      <c r="A37" s="10" t="s">
        <v>21</v>
      </c>
      <c r="B37" s="9">
        <v>3051024</v>
      </c>
      <c r="C37" s="9">
        <v>3030472</v>
      </c>
      <c r="D37" s="9">
        <f t="shared" si="1"/>
        <v>99.326390090671197</v>
      </c>
    </row>
    <row r="38" spans="1:4" ht="15.75" hidden="1" x14ac:dyDescent="0.2">
      <c r="A38" s="10" t="s">
        <v>22</v>
      </c>
      <c r="B38" s="9">
        <v>2219658</v>
      </c>
      <c r="C38" s="9">
        <v>2200264.84</v>
      </c>
      <c r="D38" s="9">
        <f t="shared" si="1"/>
        <v>99.126299637151305</v>
      </c>
    </row>
    <row r="39" spans="1:4" ht="15.75" hidden="1" x14ac:dyDescent="0.2">
      <c r="A39" s="10" t="s">
        <v>23</v>
      </c>
      <c r="B39" s="9">
        <v>21391821</v>
      </c>
      <c r="C39" s="9">
        <v>21330984</v>
      </c>
      <c r="D39" s="9">
        <f t="shared" si="1"/>
        <v>99.715606259046382</v>
      </c>
    </row>
    <row r="40" spans="1:4" ht="31.5" hidden="1" x14ac:dyDescent="0.25">
      <c r="A40" s="10" t="s">
        <v>10</v>
      </c>
      <c r="B40" s="12"/>
      <c r="C40" s="12"/>
      <c r="D40" s="9"/>
    </row>
    <row r="41" spans="1:4" ht="15.75" hidden="1" x14ac:dyDescent="0.2">
      <c r="A41" s="8" t="s">
        <v>24</v>
      </c>
      <c r="B41" s="15">
        <f>SUM(B29:B39)</f>
        <v>42279058</v>
      </c>
      <c r="C41" s="15">
        <v>41887604</v>
      </c>
      <c r="D41" s="9">
        <f t="shared" si="1"/>
        <v>99.074118444171575</v>
      </c>
    </row>
    <row r="42" spans="1:4" ht="15.75" hidden="1" x14ac:dyDescent="0.2">
      <c r="A42" s="8" t="s">
        <v>25</v>
      </c>
      <c r="B42" s="15">
        <f>B8-B41</f>
        <v>2970000</v>
      </c>
      <c r="C42" s="15">
        <f>C8-C41</f>
        <v>2173366</v>
      </c>
      <c r="D42" s="15"/>
    </row>
    <row r="43" spans="1:4" ht="15.75" hidden="1" x14ac:dyDescent="0.2">
      <c r="A43" s="50"/>
      <c r="B43" s="50"/>
      <c r="C43" s="50"/>
      <c r="D43" s="50"/>
    </row>
    <row r="44" spans="1:4" ht="15.75" hidden="1" x14ac:dyDescent="0.2">
      <c r="A44" s="16"/>
      <c r="B44" s="23" t="s">
        <v>31</v>
      </c>
      <c r="C44" s="23">
        <f>SUM(C11,C12,C21,C22)</f>
        <v>48925127</v>
      </c>
      <c r="D44" s="16"/>
    </row>
    <row r="45" spans="1:4" hidden="1" x14ac:dyDescent="0.2"/>
    <row r="46" spans="1:4" hidden="1" x14ac:dyDescent="0.2">
      <c r="C46" s="24">
        <v>12296358</v>
      </c>
    </row>
    <row r="47" spans="1:4" hidden="1" x14ac:dyDescent="0.2">
      <c r="C47" s="25">
        <f>C44+C46</f>
        <v>61221485</v>
      </c>
    </row>
    <row r="49" spans="2:3" ht="13.15" x14ac:dyDescent="0.25">
      <c r="B49" s="26"/>
      <c r="C49" s="26"/>
    </row>
    <row r="50" spans="2:3" ht="13.15" x14ac:dyDescent="0.25">
      <c r="B50" s="26"/>
      <c r="C50" s="26"/>
    </row>
    <row r="51" spans="2:3" ht="13.15" x14ac:dyDescent="0.25">
      <c r="B51" s="26"/>
      <c r="C51" s="26"/>
    </row>
    <row r="52" spans="2:3" x14ac:dyDescent="0.2">
      <c r="B52" s="26"/>
      <c r="C52" s="26"/>
    </row>
  </sheetData>
  <mergeCells count="7">
    <mergeCell ref="A43:D43"/>
    <mergeCell ref="A1:D1"/>
    <mergeCell ref="A4:A5"/>
    <mergeCell ref="B4:C4"/>
    <mergeCell ref="D4:D5"/>
    <mergeCell ref="A6:D6"/>
    <mergeCell ref="A27:D27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7"/>
  <sheetViews>
    <sheetView tabSelected="1" view="pageBreakPreview" zoomScale="110" zoomScaleNormal="100" zoomScaleSheetLayoutView="110" workbookViewId="0">
      <selection activeCell="A70" sqref="A70"/>
    </sheetView>
  </sheetViews>
  <sheetFormatPr defaultColWidth="9.140625" defaultRowHeight="12.75" x14ac:dyDescent="0.2"/>
  <cols>
    <col min="1" max="1" width="68.42578125" style="17" customWidth="1"/>
    <col min="2" max="2" width="16.5703125" style="17" customWidth="1"/>
    <col min="3" max="16384" width="9.140625" style="1"/>
  </cols>
  <sheetData>
    <row r="1" spans="1:2" ht="65.25" customHeight="1" x14ac:dyDescent="0.2">
      <c r="A1" s="51" t="s">
        <v>98</v>
      </c>
      <c r="B1" s="51"/>
    </row>
    <row r="2" spans="1:2" s="3" customFormat="1" ht="14.25" x14ac:dyDescent="0.2">
      <c r="A2" s="2"/>
      <c r="B2" s="2"/>
    </row>
    <row r="3" spans="1:2" ht="15" x14ac:dyDescent="0.2">
      <c r="A3" s="4"/>
      <c r="B3" s="5" t="s">
        <v>0</v>
      </c>
    </row>
    <row r="4" spans="1:2" ht="15.75" customHeight="1" x14ac:dyDescent="0.2">
      <c r="A4" s="52" t="s">
        <v>1</v>
      </c>
      <c r="B4" s="61" t="s">
        <v>5</v>
      </c>
    </row>
    <row r="5" spans="1:2" ht="16.5" customHeight="1" x14ac:dyDescent="0.2">
      <c r="A5" s="52"/>
      <c r="B5" s="61"/>
    </row>
    <row r="6" spans="1:2" ht="15.75" x14ac:dyDescent="0.2">
      <c r="A6" s="38" t="s">
        <v>8</v>
      </c>
      <c r="B6" s="42">
        <v>55972639.040000007</v>
      </c>
    </row>
    <row r="7" spans="1:2" ht="15.75" x14ac:dyDescent="0.2">
      <c r="A7" s="39" t="s">
        <v>37</v>
      </c>
      <c r="B7" s="43"/>
    </row>
    <row r="8" spans="1:2" ht="15.75" x14ac:dyDescent="0.25">
      <c r="A8" s="40" t="s">
        <v>64</v>
      </c>
      <c r="B8" s="44">
        <v>33926200</v>
      </c>
    </row>
    <row r="9" spans="1:2" ht="31.5" x14ac:dyDescent="0.25">
      <c r="A9" s="48" t="s">
        <v>65</v>
      </c>
      <c r="B9" s="45">
        <v>16537000</v>
      </c>
    </row>
    <row r="10" spans="1:2" ht="15.75" x14ac:dyDescent="0.25">
      <c r="A10" s="49" t="s">
        <v>66</v>
      </c>
      <c r="B10" s="45">
        <v>17389200</v>
      </c>
    </row>
    <row r="11" spans="1:2" ht="31.5" x14ac:dyDescent="0.25">
      <c r="A11" s="40" t="s">
        <v>67</v>
      </c>
      <c r="B11" s="44">
        <v>10386482</v>
      </c>
    </row>
    <row r="12" spans="1:2" ht="31.5" x14ac:dyDescent="0.25">
      <c r="A12" s="49" t="s">
        <v>68</v>
      </c>
      <c r="B12" s="45">
        <v>10386482</v>
      </c>
    </row>
    <row r="13" spans="1:2" ht="15.75" x14ac:dyDescent="0.25">
      <c r="A13" s="40" t="s">
        <v>69</v>
      </c>
      <c r="B13" s="44">
        <v>2656130.11</v>
      </c>
    </row>
    <row r="14" spans="1:2" ht="31.5" x14ac:dyDescent="0.25">
      <c r="A14" s="49" t="s">
        <v>70</v>
      </c>
      <c r="B14" s="45">
        <v>2655737</v>
      </c>
    </row>
    <row r="15" spans="1:2" ht="15.75" x14ac:dyDescent="0.25">
      <c r="A15" s="40" t="s">
        <v>71</v>
      </c>
      <c r="B15" s="44">
        <v>7963940</v>
      </c>
    </row>
    <row r="16" spans="1:2" ht="15.75" x14ac:dyDescent="0.25">
      <c r="A16" s="49" t="s">
        <v>38</v>
      </c>
      <c r="B16" s="45">
        <v>6690600</v>
      </c>
    </row>
    <row r="17" spans="1:2" ht="15.75" x14ac:dyDescent="0.25">
      <c r="A17" s="49" t="s">
        <v>39</v>
      </c>
      <c r="B17" s="45">
        <v>1269500</v>
      </c>
    </row>
    <row r="18" spans="1:2" ht="15.75" x14ac:dyDescent="0.25">
      <c r="A18" s="49" t="s">
        <v>40</v>
      </c>
      <c r="B18" s="45">
        <v>3840</v>
      </c>
    </row>
    <row r="19" spans="1:2" ht="31.5" x14ac:dyDescent="0.25">
      <c r="A19" s="40" t="s">
        <v>72</v>
      </c>
      <c r="B19" s="44">
        <v>12494</v>
      </c>
    </row>
    <row r="20" spans="1:2" ht="15.75" x14ac:dyDescent="0.25">
      <c r="A20" s="49" t="s">
        <v>97</v>
      </c>
      <c r="B20" s="45">
        <v>7862</v>
      </c>
    </row>
    <row r="21" spans="1:2" ht="15.75" x14ac:dyDescent="0.25">
      <c r="A21" s="49" t="s">
        <v>41</v>
      </c>
      <c r="B21" s="45">
        <v>4632</v>
      </c>
    </row>
    <row r="22" spans="1:2" ht="15.75" x14ac:dyDescent="0.25">
      <c r="A22" s="40" t="s">
        <v>42</v>
      </c>
      <c r="B22" s="46">
        <v>230073.1</v>
      </c>
    </row>
    <row r="23" spans="1:2" ht="31.5" x14ac:dyDescent="0.25">
      <c r="A23" s="40" t="s">
        <v>93</v>
      </c>
      <c r="B23" s="44">
        <v>2000</v>
      </c>
    </row>
    <row r="24" spans="1:2" ht="31.5" x14ac:dyDescent="0.25">
      <c r="A24" s="40" t="s">
        <v>43</v>
      </c>
      <c r="B24" s="44">
        <v>48911.199999999997</v>
      </c>
    </row>
    <row r="25" spans="1:2" ht="63" x14ac:dyDescent="0.25">
      <c r="A25" s="49" t="s">
        <v>73</v>
      </c>
      <c r="B25" s="45">
        <v>4016</v>
      </c>
    </row>
    <row r="26" spans="1:2" ht="47.25" x14ac:dyDescent="0.25">
      <c r="A26" s="49" t="s">
        <v>74</v>
      </c>
      <c r="B26" s="45">
        <v>13300</v>
      </c>
    </row>
    <row r="27" spans="1:2" ht="78.75" x14ac:dyDescent="0.25">
      <c r="A27" s="48" t="s">
        <v>75</v>
      </c>
      <c r="B27" s="45">
        <v>11436</v>
      </c>
    </row>
    <row r="28" spans="1:2" ht="78.75" x14ac:dyDescent="0.25">
      <c r="A28" s="48" t="s">
        <v>76</v>
      </c>
      <c r="B28" s="45">
        <v>5585</v>
      </c>
    </row>
    <row r="29" spans="1:2" ht="126" x14ac:dyDescent="0.25">
      <c r="A29" s="48" t="s">
        <v>100</v>
      </c>
      <c r="B29" s="45">
        <v>2</v>
      </c>
    </row>
    <row r="30" spans="1:2" ht="94.5" x14ac:dyDescent="0.25">
      <c r="A30" s="48" t="s">
        <v>94</v>
      </c>
      <c r="B30" s="47">
        <v>105</v>
      </c>
    </row>
    <row r="31" spans="1:2" ht="31.5" x14ac:dyDescent="0.25">
      <c r="A31" s="49" t="s">
        <v>77</v>
      </c>
      <c r="B31" s="45">
        <v>14445</v>
      </c>
    </row>
    <row r="32" spans="1:2" ht="15.75" x14ac:dyDescent="0.25">
      <c r="A32" s="40" t="s">
        <v>78</v>
      </c>
      <c r="B32" s="44">
        <v>122247.6</v>
      </c>
    </row>
    <row r="33" spans="1:2" ht="15.75" x14ac:dyDescent="0.25">
      <c r="A33" s="49" t="s">
        <v>44</v>
      </c>
      <c r="B33" s="45">
        <v>35500</v>
      </c>
    </row>
    <row r="34" spans="1:2" ht="15.75" x14ac:dyDescent="0.25">
      <c r="A34" s="49" t="s">
        <v>45</v>
      </c>
      <c r="B34" s="45">
        <v>3068.3</v>
      </c>
    </row>
    <row r="35" spans="1:2" ht="15.75" x14ac:dyDescent="0.25">
      <c r="A35" s="49" t="s">
        <v>79</v>
      </c>
      <c r="B35" s="45">
        <v>83679.3</v>
      </c>
    </row>
    <row r="36" spans="1:2" ht="31.5" x14ac:dyDescent="0.25">
      <c r="A36" s="40" t="s">
        <v>80</v>
      </c>
      <c r="B36" s="44">
        <v>58088.9</v>
      </c>
    </row>
    <row r="37" spans="1:2" ht="15.75" x14ac:dyDescent="0.25">
      <c r="A37" s="40" t="s">
        <v>81</v>
      </c>
      <c r="B37" s="44">
        <v>23428.400000000001</v>
      </c>
    </row>
    <row r="38" spans="1:2" ht="15.75" x14ac:dyDescent="0.25">
      <c r="A38" s="40" t="s">
        <v>101</v>
      </c>
      <c r="B38" s="44">
        <v>234.2</v>
      </c>
    </row>
    <row r="39" spans="1:2" ht="15.75" x14ac:dyDescent="0.25">
      <c r="A39" s="40" t="s">
        <v>46</v>
      </c>
      <c r="B39" s="46">
        <v>533034.5</v>
      </c>
    </row>
    <row r="40" spans="1:2" ht="15.75" x14ac:dyDescent="0.25">
      <c r="A40" s="40" t="s">
        <v>47</v>
      </c>
      <c r="B40" s="44">
        <v>9375.0300000000007</v>
      </c>
    </row>
    <row r="41" spans="1:2" s="37" customFormat="1" ht="31.5" x14ac:dyDescent="0.25">
      <c r="A41" s="49" t="s">
        <v>82</v>
      </c>
      <c r="B41" s="45">
        <v>9375.0300000000007</v>
      </c>
    </row>
    <row r="42" spans="1:2" ht="18.75" x14ac:dyDescent="0.2">
      <c r="A42" s="38" t="s">
        <v>9</v>
      </c>
      <c r="B42" s="33">
        <v>8939680.3680000007</v>
      </c>
    </row>
    <row r="43" spans="1:2" ht="15.75" x14ac:dyDescent="0.2">
      <c r="A43" s="38" t="s">
        <v>37</v>
      </c>
      <c r="B43" s="34"/>
    </row>
    <row r="44" spans="1:2" ht="15.75" x14ac:dyDescent="0.2">
      <c r="A44" s="39" t="s">
        <v>83</v>
      </c>
      <c r="B44" s="35">
        <v>1490680.368</v>
      </c>
    </row>
    <row r="45" spans="1:2" ht="15.75" x14ac:dyDescent="0.2">
      <c r="A45" s="39" t="s">
        <v>84</v>
      </c>
      <c r="B45" s="35">
        <v>1955169.702</v>
      </c>
    </row>
    <row r="46" spans="1:2" ht="15.75" x14ac:dyDescent="0.2">
      <c r="A46" s="39" t="s">
        <v>85</v>
      </c>
      <c r="B46" s="35">
        <v>2772367.66</v>
      </c>
    </row>
    <row r="47" spans="1:2" ht="15.75" x14ac:dyDescent="0.2">
      <c r="A47" s="39" t="s">
        <v>86</v>
      </c>
      <c r="B47" s="35">
        <v>2722006.2059999998</v>
      </c>
    </row>
    <row r="48" spans="1:2" ht="18.75" x14ac:dyDescent="0.2">
      <c r="A48" s="19" t="s">
        <v>26</v>
      </c>
      <c r="B48" s="33">
        <v>64912319.408000007</v>
      </c>
    </row>
    <row r="49" spans="1:2" ht="18.75" x14ac:dyDescent="0.2">
      <c r="A49" s="19" t="s">
        <v>27</v>
      </c>
      <c r="B49" s="33">
        <v>66789485.806109987</v>
      </c>
    </row>
    <row r="50" spans="1:2" ht="18.75" x14ac:dyDescent="0.25">
      <c r="A50" s="18" t="s">
        <v>87</v>
      </c>
      <c r="B50" s="41">
        <v>63861021.296169989</v>
      </c>
    </row>
    <row r="51" spans="1:2" ht="31.5" x14ac:dyDescent="0.25">
      <c r="A51" s="36" t="s">
        <v>48</v>
      </c>
      <c r="B51" s="41">
        <v>10768507.55968</v>
      </c>
    </row>
    <row r="52" spans="1:2" ht="31.5" x14ac:dyDescent="0.25">
      <c r="A52" s="36" t="s">
        <v>49</v>
      </c>
      <c r="B52" s="41">
        <v>18718849.174079999</v>
      </c>
    </row>
    <row r="53" spans="1:2" ht="31.5" x14ac:dyDescent="0.25">
      <c r="A53" s="36" t="s">
        <v>50</v>
      </c>
      <c r="B53" s="41">
        <v>10365785.117839999</v>
      </c>
    </row>
    <row r="54" spans="1:2" ht="31.5" x14ac:dyDescent="0.25">
      <c r="A54" s="36" t="s">
        <v>51</v>
      </c>
      <c r="B54" s="41">
        <v>31836.058970000002</v>
      </c>
    </row>
    <row r="55" spans="1:2" ht="31.5" x14ac:dyDescent="0.25">
      <c r="A55" s="36" t="s">
        <v>52</v>
      </c>
      <c r="B55" s="41">
        <v>609763.49265000003</v>
      </c>
    </row>
    <row r="56" spans="1:2" ht="47.25" x14ac:dyDescent="0.25">
      <c r="A56" s="36" t="s">
        <v>99</v>
      </c>
      <c r="B56" s="41">
        <v>345631.09744000004</v>
      </c>
    </row>
    <row r="57" spans="1:2" ht="31.5" x14ac:dyDescent="0.25">
      <c r="A57" s="36" t="s">
        <v>95</v>
      </c>
      <c r="B57" s="41">
        <v>601860.88159</v>
      </c>
    </row>
    <row r="58" spans="1:2" ht="47.25" x14ac:dyDescent="0.25">
      <c r="A58" s="36" t="s">
        <v>53</v>
      </c>
      <c r="B58" s="41">
        <v>159626.19037999999</v>
      </c>
    </row>
    <row r="59" spans="1:2" ht="63" x14ac:dyDescent="0.25">
      <c r="A59" s="36" t="s">
        <v>96</v>
      </c>
      <c r="B59" s="41">
        <v>572733.20614000002</v>
      </c>
    </row>
    <row r="60" spans="1:2" ht="31.5" x14ac:dyDescent="0.25">
      <c r="A60" s="36" t="s">
        <v>54</v>
      </c>
      <c r="B60" s="41">
        <v>1529180.5109399999</v>
      </c>
    </row>
    <row r="61" spans="1:2" ht="31.5" x14ac:dyDescent="0.25">
      <c r="A61" s="36" t="s">
        <v>55</v>
      </c>
      <c r="B61" s="41">
        <v>124326.1198</v>
      </c>
    </row>
    <row r="62" spans="1:2" ht="31.5" x14ac:dyDescent="0.25">
      <c r="A62" s="36" t="s">
        <v>56</v>
      </c>
      <c r="B62" s="41">
        <v>518666.93362999998</v>
      </c>
    </row>
    <row r="63" spans="1:2" ht="31.5" x14ac:dyDescent="0.25">
      <c r="A63" s="36" t="s">
        <v>57</v>
      </c>
      <c r="B63" s="41">
        <v>2190014.9572000001</v>
      </c>
    </row>
    <row r="64" spans="1:2" ht="31.5" x14ac:dyDescent="0.25">
      <c r="A64" s="36" t="s">
        <v>58</v>
      </c>
      <c r="B64" s="41">
        <v>626366.37806000002</v>
      </c>
    </row>
    <row r="65" spans="1:2" ht="36.75" customHeight="1" x14ac:dyDescent="0.25">
      <c r="A65" s="36" t="s">
        <v>59</v>
      </c>
      <c r="B65" s="41">
        <v>44629.946789999995</v>
      </c>
    </row>
    <row r="66" spans="1:2" ht="31.5" x14ac:dyDescent="0.25">
      <c r="A66" s="36" t="s">
        <v>88</v>
      </c>
      <c r="B66" s="41">
        <v>35256.686289999998</v>
      </c>
    </row>
    <row r="67" spans="1:2" ht="31.5" x14ac:dyDescent="0.25">
      <c r="A67" s="36" t="s">
        <v>60</v>
      </c>
      <c r="B67" s="41">
        <v>253964.90419000003</v>
      </c>
    </row>
    <row r="68" spans="1:2" ht="31.5" x14ac:dyDescent="0.25">
      <c r="A68" s="36" t="s">
        <v>61</v>
      </c>
      <c r="B68" s="41">
        <v>7192488.1639999999</v>
      </c>
    </row>
    <row r="69" spans="1:2" ht="31.5" x14ac:dyDescent="0.25">
      <c r="A69" s="36" t="s">
        <v>62</v>
      </c>
      <c r="B69" s="41">
        <v>1544205.7766700001</v>
      </c>
    </row>
    <row r="70" spans="1:2" ht="31.5" x14ac:dyDescent="0.25">
      <c r="A70" s="36" t="s">
        <v>92</v>
      </c>
      <c r="B70" s="41">
        <v>174754.55852999998</v>
      </c>
    </row>
    <row r="71" spans="1:2" ht="47.25" x14ac:dyDescent="0.25">
      <c r="A71" s="36" t="s">
        <v>63</v>
      </c>
      <c r="B71" s="41">
        <v>6814650.8892599996</v>
      </c>
    </row>
    <row r="72" spans="1:2" ht="31.5" x14ac:dyDescent="0.25">
      <c r="A72" s="36" t="s">
        <v>89</v>
      </c>
      <c r="B72" s="41">
        <v>257161.57200000001</v>
      </c>
    </row>
    <row r="73" spans="1:2" ht="47.25" x14ac:dyDescent="0.25">
      <c r="A73" s="36" t="s">
        <v>90</v>
      </c>
      <c r="B73" s="41">
        <v>4858.5138999999999</v>
      </c>
    </row>
    <row r="74" spans="1:2" ht="31.5" x14ac:dyDescent="0.25">
      <c r="A74" s="36" t="s">
        <v>91</v>
      </c>
      <c r="B74" s="41">
        <v>375902.60614000005</v>
      </c>
    </row>
    <row r="75" spans="1:2" ht="37.5" x14ac:dyDescent="0.2">
      <c r="A75" s="19" t="s">
        <v>28</v>
      </c>
      <c r="B75" s="31">
        <v>-1877166.3981099799</v>
      </c>
    </row>
    <row r="76" spans="1:2" hidden="1" x14ac:dyDescent="0.2">
      <c r="A76" s="58" t="s">
        <v>12</v>
      </c>
      <c r="B76" s="59"/>
    </row>
    <row r="77" spans="1:2" hidden="1" x14ac:dyDescent="0.2">
      <c r="A77" s="7" t="s">
        <v>7</v>
      </c>
      <c r="B77" s="7"/>
    </row>
    <row r="78" spans="1:2" ht="15.75" hidden="1" x14ac:dyDescent="0.2">
      <c r="A78" s="10" t="s">
        <v>13</v>
      </c>
      <c r="B78" s="9">
        <v>3074710</v>
      </c>
    </row>
    <row r="79" spans="1:2" ht="15.75" hidden="1" x14ac:dyDescent="0.2">
      <c r="A79" s="10" t="s">
        <v>14</v>
      </c>
      <c r="B79" s="9">
        <v>16973</v>
      </c>
    </row>
    <row r="80" spans="1:2" ht="15.75" hidden="1" x14ac:dyDescent="0.2">
      <c r="A80" s="10" t="s">
        <v>15</v>
      </c>
      <c r="B80" s="9">
        <v>1110906</v>
      </c>
    </row>
    <row r="81" spans="1:2" ht="15.75" hidden="1" x14ac:dyDescent="0.2">
      <c r="A81" s="10" t="s">
        <v>16</v>
      </c>
      <c r="B81" s="9">
        <v>6773152</v>
      </c>
    </row>
    <row r="82" spans="1:2" ht="15.75" hidden="1" x14ac:dyDescent="0.2">
      <c r="A82" s="10" t="s">
        <v>17</v>
      </c>
      <c r="B82" s="9">
        <v>686823</v>
      </c>
    </row>
    <row r="83" spans="1:2" ht="15.75" hidden="1" x14ac:dyDescent="0.2">
      <c r="A83" s="10" t="s">
        <v>18</v>
      </c>
      <c r="B83" s="9">
        <v>43210</v>
      </c>
    </row>
    <row r="84" spans="1:2" ht="15.75" hidden="1" x14ac:dyDescent="0.2">
      <c r="A84" s="10" t="s">
        <v>19</v>
      </c>
      <c r="B84" s="9">
        <v>1941121</v>
      </c>
    </row>
    <row r="85" spans="1:2" ht="15.75" hidden="1" x14ac:dyDescent="0.2">
      <c r="A85" s="10" t="s">
        <v>20</v>
      </c>
      <c r="B85" s="9">
        <v>1678988</v>
      </c>
    </row>
    <row r="86" spans="1:2" ht="15.75" hidden="1" x14ac:dyDescent="0.2">
      <c r="A86" s="10" t="s">
        <v>21</v>
      </c>
      <c r="B86" s="9">
        <v>3030472</v>
      </c>
    </row>
    <row r="87" spans="1:2" ht="15.75" hidden="1" x14ac:dyDescent="0.2">
      <c r="A87" s="10" t="s">
        <v>22</v>
      </c>
      <c r="B87" s="9">
        <v>2200264.84</v>
      </c>
    </row>
    <row r="88" spans="1:2" ht="15.75" hidden="1" x14ac:dyDescent="0.2">
      <c r="A88" s="10" t="s">
        <v>23</v>
      </c>
      <c r="B88" s="9">
        <v>21330984</v>
      </c>
    </row>
    <row r="89" spans="1:2" ht="31.5" hidden="1" x14ac:dyDescent="0.25">
      <c r="A89" s="10" t="s">
        <v>10</v>
      </c>
      <c r="B89" s="12"/>
    </row>
    <row r="90" spans="1:2" ht="15.75" hidden="1" x14ac:dyDescent="0.2">
      <c r="A90" s="8" t="s">
        <v>24</v>
      </c>
      <c r="B90" s="15">
        <v>41887604</v>
      </c>
    </row>
    <row r="91" spans="1:2" ht="15.75" hidden="1" x14ac:dyDescent="0.2">
      <c r="A91" s="8" t="s">
        <v>25</v>
      </c>
      <c r="B91" s="15" t="e">
        <f>#REF!-B90</f>
        <v>#REF!</v>
      </c>
    </row>
    <row r="92" spans="1:2" ht="15.75" hidden="1" x14ac:dyDescent="0.2">
      <c r="A92" s="50"/>
      <c r="B92" s="50"/>
    </row>
    <row r="93" spans="1:2" ht="15.75" hidden="1" x14ac:dyDescent="0.2">
      <c r="A93" s="16"/>
      <c r="B93" s="23" t="e">
        <f>SUM(#REF!,#REF!,#REF!,#REF!)</f>
        <v>#REF!</v>
      </c>
    </row>
    <row r="94" spans="1:2" hidden="1" x14ac:dyDescent="0.2"/>
    <row r="95" spans="1:2" hidden="1" x14ac:dyDescent="0.2">
      <c r="B95" s="24">
        <v>12296358</v>
      </c>
    </row>
    <row r="96" spans="1:2" hidden="1" x14ac:dyDescent="0.2">
      <c r="B96" s="25" t="e">
        <f>B93+B95</f>
        <v>#REF!</v>
      </c>
    </row>
    <row r="97" spans="2:2" hidden="1" x14ac:dyDescent="0.2">
      <c r="B97" s="32"/>
    </row>
  </sheetData>
  <mergeCells count="5">
    <mergeCell ref="A76:B76"/>
    <mergeCell ref="A92:B92"/>
    <mergeCell ref="A1:B1"/>
    <mergeCell ref="A4:A5"/>
    <mergeCell ref="B4:B5"/>
  </mergeCells>
  <printOptions horizontalCentered="1"/>
  <pageMargins left="0.78740157480314965" right="0.39370078740157483" top="0.78740157480314965" bottom="0.78740157480314965" header="0.15748031496062992" footer="0.15748031496062992"/>
  <pageSetup paperSize="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D22" sqref="D22"/>
    </sheetView>
  </sheetViews>
  <sheetFormatPr defaultColWidth="9.140625" defaultRowHeight="12.75" x14ac:dyDescent="0.2"/>
  <cols>
    <col min="1" max="1" width="78.140625" style="17" customWidth="1"/>
    <col min="2" max="2" width="13.7109375" style="17" hidden="1" customWidth="1"/>
    <col min="3" max="3" width="13.7109375" style="17" bestFit="1" customWidth="1"/>
    <col min="4" max="4" width="13.7109375" style="17" customWidth="1"/>
    <col min="5" max="5" width="10.85546875" style="17" customWidth="1"/>
    <col min="6" max="16384" width="9.140625" style="1"/>
  </cols>
  <sheetData>
    <row r="1" spans="1:5" ht="44.25" customHeight="1" x14ac:dyDescent="0.2">
      <c r="A1" s="51" t="s">
        <v>33</v>
      </c>
      <c r="B1" s="51"/>
      <c r="C1" s="51"/>
      <c r="D1" s="51"/>
      <c r="E1" s="51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52" t="s">
        <v>1</v>
      </c>
      <c r="B4" s="62" t="s">
        <v>2</v>
      </c>
      <c r="C4" s="53" t="s">
        <v>32</v>
      </c>
      <c r="D4" s="54"/>
      <c r="E4" s="55" t="s">
        <v>3</v>
      </c>
    </row>
    <row r="5" spans="1:5" ht="25.5" x14ac:dyDescent="0.2">
      <c r="A5" s="52"/>
      <c r="B5" s="63"/>
      <c r="C5" s="6" t="s">
        <v>4</v>
      </c>
      <c r="D5" s="6" t="s">
        <v>5</v>
      </c>
      <c r="E5" s="56"/>
    </row>
    <row r="6" spans="1:5" hidden="1" x14ac:dyDescent="0.2">
      <c r="A6" s="57" t="s">
        <v>6</v>
      </c>
      <c r="B6" s="57"/>
      <c r="C6" s="57"/>
      <c r="D6" s="57"/>
      <c r="E6" s="57"/>
    </row>
    <row r="7" spans="1:5" ht="15.75" x14ac:dyDescent="0.2">
      <c r="A7" s="27" t="s">
        <v>7</v>
      </c>
      <c r="B7" s="7"/>
      <c r="C7" s="7"/>
      <c r="D7" s="7"/>
      <c r="E7" s="7"/>
    </row>
    <row r="8" spans="1:5" ht="18.75" hidden="1" x14ac:dyDescent="0.2">
      <c r="A8" s="18" t="s">
        <v>26</v>
      </c>
      <c r="B8" s="20">
        <v>28179186</v>
      </c>
      <c r="C8" s="20">
        <f>SUM(C11,C12,C13)</f>
        <v>39131947</v>
      </c>
      <c r="D8" s="20">
        <f>SUM(D11,D12,D13)</f>
        <v>38850642</v>
      </c>
      <c r="E8" s="20">
        <f>D8/C8*100</f>
        <v>99.281137225295751</v>
      </c>
    </row>
    <row r="9" spans="1:5" ht="18.75" x14ac:dyDescent="0.2">
      <c r="A9" s="8" t="s">
        <v>8</v>
      </c>
      <c r="B9" s="20"/>
      <c r="C9" s="20">
        <f>C11+C12</f>
        <v>30425533</v>
      </c>
      <c r="D9" s="20">
        <f>D11+D12</f>
        <v>30144228</v>
      </c>
      <c r="E9" s="20">
        <f>D9/C9*100</f>
        <v>99.075431151855256</v>
      </c>
    </row>
    <row r="10" spans="1:5" ht="15.75" customHeight="1" x14ac:dyDescent="0.2">
      <c r="A10" s="10" t="s">
        <v>34</v>
      </c>
      <c r="B10" s="20"/>
      <c r="C10" s="20"/>
      <c r="D10" s="20"/>
      <c r="E10" s="20"/>
    </row>
    <row r="11" spans="1:5" ht="18.75" x14ac:dyDescent="0.2">
      <c r="A11" s="10" t="s">
        <v>29</v>
      </c>
      <c r="B11" s="20"/>
      <c r="C11" s="22">
        <v>29749022</v>
      </c>
      <c r="D11" s="22">
        <v>29433016</v>
      </c>
      <c r="E11" s="22">
        <f>D11/C11*100</f>
        <v>98.937760037960246</v>
      </c>
    </row>
    <row r="12" spans="1:5" ht="18.75" x14ac:dyDescent="0.2">
      <c r="A12" s="11" t="s">
        <v>30</v>
      </c>
      <c r="B12" s="20"/>
      <c r="C12" s="22">
        <v>676511</v>
      </c>
      <c r="D12" s="22">
        <v>711212</v>
      </c>
      <c r="E12" s="22">
        <f>D12/C12*100</f>
        <v>105.1294066171873</v>
      </c>
    </row>
    <row r="13" spans="1:5" ht="18.75" x14ac:dyDescent="0.2">
      <c r="A13" s="8" t="s">
        <v>9</v>
      </c>
      <c r="B13" s="20"/>
      <c r="C13" s="22">
        <v>8706414</v>
      </c>
      <c r="D13" s="22">
        <v>8706414</v>
      </c>
      <c r="E13" s="22">
        <f>D13/C13*100</f>
        <v>100</v>
      </c>
    </row>
    <row r="14" spans="1:5" ht="18.75" x14ac:dyDescent="0.2">
      <c r="A14" s="18" t="s">
        <v>26</v>
      </c>
      <c r="B14" s="20"/>
      <c r="C14" s="22">
        <f>C13+C9</f>
        <v>39131947</v>
      </c>
      <c r="D14" s="22">
        <f>D13+D9</f>
        <v>38850642</v>
      </c>
      <c r="E14" s="22">
        <f>D14/C14*100</f>
        <v>99.281137225295751</v>
      </c>
    </row>
    <row r="15" spans="1:5" ht="18.75" x14ac:dyDescent="0.2">
      <c r="A15" s="18" t="s">
        <v>27</v>
      </c>
      <c r="B15" s="20">
        <v>29063131</v>
      </c>
      <c r="C15" s="20">
        <v>43790153</v>
      </c>
      <c r="D15" s="20">
        <v>43508848</v>
      </c>
      <c r="E15" s="22">
        <f>D15/C15*100</f>
        <v>99.357606720396703</v>
      </c>
    </row>
    <row r="16" spans="1:5" ht="27" customHeight="1" x14ac:dyDescent="0.2">
      <c r="A16" s="19" t="s">
        <v>28</v>
      </c>
      <c r="B16" s="21">
        <f>B8-B15</f>
        <v>-883945</v>
      </c>
      <c r="C16" s="21">
        <f>C8-C15</f>
        <v>-4658206</v>
      </c>
      <c r="D16" s="21">
        <f>D8-D15</f>
        <v>-4658206</v>
      </c>
      <c r="E16" s="20"/>
    </row>
    <row r="17" spans="1:5" x14ac:dyDescent="0.2">
      <c r="A17" s="7"/>
      <c r="B17" s="7"/>
      <c r="C17" s="13"/>
      <c r="D17" s="13"/>
      <c r="E17" s="13"/>
    </row>
    <row r="18" spans="1:5" ht="15.75" x14ac:dyDescent="0.2">
      <c r="A18" s="27" t="s">
        <v>11</v>
      </c>
      <c r="B18" s="7"/>
      <c r="C18" s="13"/>
      <c r="D18" s="13"/>
      <c r="E18" s="13"/>
    </row>
    <row r="19" spans="1:5" s="14" customFormat="1" ht="18.75" x14ac:dyDescent="0.2">
      <c r="A19" s="8" t="s">
        <v>8</v>
      </c>
      <c r="B19" s="9">
        <f>SUM(B21:B22)</f>
        <v>14075394</v>
      </c>
      <c r="C19" s="22">
        <f>SUM(C21,C22)</f>
        <v>13641924</v>
      </c>
      <c r="D19" s="22">
        <f>SUM(D21,D22)</f>
        <v>13064755</v>
      </c>
      <c r="E19" s="22">
        <f t="shared" ref="E19:E25" si="0">D19/C19*100</f>
        <v>95.769152503708426</v>
      </c>
    </row>
    <row r="20" spans="1:5" ht="15.75" customHeight="1" x14ac:dyDescent="0.2">
      <c r="A20" s="10" t="s">
        <v>34</v>
      </c>
      <c r="B20" s="10"/>
      <c r="C20" s="22"/>
      <c r="D20" s="22"/>
      <c r="E20" s="9"/>
    </row>
    <row r="21" spans="1:5" ht="18.75" x14ac:dyDescent="0.2">
      <c r="A21" s="10" t="s">
        <v>29</v>
      </c>
      <c r="B21" s="9">
        <v>9833464</v>
      </c>
      <c r="C21" s="22">
        <v>9824369</v>
      </c>
      <c r="D21" s="22">
        <v>9478831</v>
      </c>
      <c r="E21" s="22">
        <f t="shared" si="0"/>
        <v>96.482847906058893</v>
      </c>
    </row>
    <row r="22" spans="1:5" ht="18.75" x14ac:dyDescent="0.2">
      <c r="A22" s="11" t="s">
        <v>30</v>
      </c>
      <c r="B22" s="9">
        <v>4241930</v>
      </c>
      <c r="C22" s="22">
        <v>3817555</v>
      </c>
      <c r="D22" s="22">
        <v>3585924</v>
      </c>
      <c r="E22" s="22">
        <f t="shared" si="0"/>
        <v>93.93247772461693</v>
      </c>
    </row>
    <row r="23" spans="1:5" ht="18.75" x14ac:dyDescent="0.2">
      <c r="A23" s="8" t="s">
        <v>9</v>
      </c>
      <c r="B23" s="9">
        <v>12761643</v>
      </c>
      <c r="C23" s="22">
        <v>19340783</v>
      </c>
      <c r="D23" s="22">
        <v>19340783</v>
      </c>
      <c r="E23" s="22">
        <f t="shared" si="0"/>
        <v>100</v>
      </c>
    </row>
    <row r="24" spans="1:5" ht="18.75" x14ac:dyDescent="0.2">
      <c r="A24" s="18" t="s">
        <v>26</v>
      </c>
      <c r="B24" s="20">
        <v>26837037</v>
      </c>
      <c r="C24" s="22">
        <f>C19+C23</f>
        <v>32982707</v>
      </c>
      <c r="D24" s="22">
        <f>D19+D23</f>
        <v>32405538</v>
      </c>
      <c r="E24" s="22">
        <f t="shared" si="0"/>
        <v>98.250086022351041</v>
      </c>
    </row>
    <row r="25" spans="1:5" ht="18.75" x14ac:dyDescent="0.2">
      <c r="A25" s="18" t="s">
        <v>27</v>
      </c>
      <c r="B25" s="20">
        <v>28183872</v>
      </c>
      <c r="C25" s="22">
        <v>37587366</v>
      </c>
      <c r="D25" s="22">
        <f>33712013+1167035</f>
        <v>34879048</v>
      </c>
      <c r="E25" s="22">
        <f t="shared" si="0"/>
        <v>92.794605506541757</v>
      </c>
    </row>
    <row r="26" spans="1:5" ht="24" customHeight="1" x14ac:dyDescent="0.2">
      <c r="A26" s="19" t="s">
        <v>28</v>
      </c>
      <c r="B26" s="21">
        <f>B24-B25</f>
        <v>-1346835</v>
      </c>
      <c r="C26" s="21">
        <f>C24-C25</f>
        <v>-4604659</v>
      </c>
      <c r="D26" s="21">
        <f>D24-D25</f>
        <v>-2473510</v>
      </c>
      <c r="E26" s="20"/>
    </row>
    <row r="27" spans="1:5" hidden="1" x14ac:dyDescent="0.2">
      <c r="A27" s="58" t="s">
        <v>12</v>
      </c>
      <c r="B27" s="59"/>
      <c r="C27" s="59"/>
      <c r="D27" s="59"/>
      <c r="E27" s="60"/>
    </row>
    <row r="28" spans="1:5" hidden="1" x14ac:dyDescent="0.2">
      <c r="A28" s="7" t="s">
        <v>7</v>
      </c>
      <c r="B28" s="7"/>
      <c r="C28" s="7"/>
      <c r="D28" s="7"/>
      <c r="E28" s="7"/>
    </row>
    <row r="29" spans="1:5" ht="15.75" hidden="1" x14ac:dyDescent="0.2">
      <c r="A29" s="10" t="s">
        <v>13</v>
      </c>
      <c r="B29" s="9">
        <v>1849167</v>
      </c>
      <c r="C29" s="9">
        <v>3103250</v>
      </c>
      <c r="D29" s="9">
        <v>3074710</v>
      </c>
      <c r="E29" s="9">
        <f>D29/C29*100</f>
        <v>99.080319020381864</v>
      </c>
    </row>
    <row r="30" spans="1:5" ht="15.75" hidden="1" x14ac:dyDescent="0.2">
      <c r="A30" s="10" t="s">
        <v>14</v>
      </c>
      <c r="B30" s="9">
        <v>20746</v>
      </c>
      <c r="C30" s="9">
        <v>17104</v>
      </c>
      <c r="D30" s="9">
        <v>16973</v>
      </c>
      <c r="E30" s="9">
        <f t="shared" ref="E30:E41" si="1">D30/C30*100</f>
        <v>99.234097287184284</v>
      </c>
    </row>
    <row r="31" spans="1:5" ht="15.75" hidden="1" x14ac:dyDescent="0.2">
      <c r="A31" s="10" t="s">
        <v>15</v>
      </c>
      <c r="B31" s="9">
        <v>1089400</v>
      </c>
      <c r="C31" s="9">
        <v>1130894</v>
      </c>
      <c r="D31" s="9">
        <v>1110906</v>
      </c>
      <c r="E31" s="9">
        <f t="shared" si="1"/>
        <v>98.232548762306635</v>
      </c>
    </row>
    <row r="32" spans="1:5" ht="15.75" hidden="1" x14ac:dyDescent="0.2">
      <c r="A32" s="10" t="s">
        <v>16</v>
      </c>
      <c r="B32" s="9">
        <v>4492804</v>
      </c>
      <c r="C32" s="9">
        <v>6983529</v>
      </c>
      <c r="D32" s="9">
        <v>6773152</v>
      </c>
      <c r="E32" s="9">
        <f t="shared" si="1"/>
        <v>96.987525934237553</v>
      </c>
    </row>
    <row r="33" spans="1:5" ht="15.75" hidden="1" x14ac:dyDescent="0.2">
      <c r="A33" s="10" t="s">
        <v>17</v>
      </c>
      <c r="B33" s="9">
        <v>119622</v>
      </c>
      <c r="C33" s="9">
        <v>694357</v>
      </c>
      <c r="D33" s="9">
        <v>686823</v>
      </c>
      <c r="E33" s="9">
        <f t="shared" si="1"/>
        <v>98.914967372691564</v>
      </c>
    </row>
    <row r="34" spans="1:5" ht="15.75" hidden="1" x14ac:dyDescent="0.2">
      <c r="A34" s="10" t="s">
        <v>18</v>
      </c>
      <c r="B34" s="9">
        <v>43766</v>
      </c>
      <c r="C34" s="9">
        <v>43372</v>
      </c>
      <c r="D34" s="9">
        <v>43210</v>
      </c>
      <c r="E34" s="9">
        <f t="shared" si="1"/>
        <v>99.626487134556854</v>
      </c>
    </row>
    <row r="35" spans="1:5" ht="15.75" hidden="1" x14ac:dyDescent="0.2">
      <c r="A35" s="10" t="s">
        <v>19</v>
      </c>
      <c r="B35" s="9">
        <v>1736747</v>
      </c>
      <c r="C35" s="9">
        <v>1958139</v>
      </c>
      <c r="D35" s="9">
        <v>1941121</v>
      </c>
      <c r="E35" s="9">
        <f t="shared" si="1"/>
        <v>99.130909501317319</v>
      </c>
    </row>
    <row r="36" spans="1:5" ht="15.75" hidden="1" x14ac:dyDescent="0.2">
      <c r="A36" s="10" t="s">
        <v>20</v>
      </c>
      <c r="B36" s="9">
        <v>448521</v>
      </c>
      <c r="C36" s="9">
        <v>1685910</v>
      </c>
      <c r="D36" s="9">
        <v>1678988</v>
      </c>
      <c r="E36" s="9">
        <f t="shared" si="1"/>
        <v>99.58942055032594</v>
      </c>
    </row>
    <row r="37" spans="1:5" ht="15.75" hidden="1" x14ac:dyDescent="0.2">
      <c r="A37" s="10" t="s">
        <v>21</v>
      </c>
      <c r="B37" s="9">
        <v>2701820</v>
      </c>
      <c r="C37" s="9">
        <v>3051024</v>
      </c>
      <c r="D37" s="9">
        <v>3030472</v>
      </c>
      <c r="E37" s="9">
        <f t="shared" si="1"/>
        <v>99.326390090671197</v>
      </c>
    </row>
    <row r="38" spans="1:5" ht="15.75" hidden="1" x14ac:dyDescent="0.2">
      <c r="A38" s="10" t="s">
        <v>22</v>
      </c>
      <c r="B38" s="9">
        <v>1812606</v>
      </c>
      <c r="C38" s="9">
        <v>2219658</v>
      </c>
      <c r="D38" s="9">
        <v>2200264.84</v>
      </c>
      <c r="E38" s="9">
        <f t="shared" si="1"/>
        <v>99.126299637151305</v>
      </c>
    </row>
    <row r="39" spans="1:5" ht="15.75" hidden="1" x14ac:dyDescent="0.2">
      <c r="A39" s="10" t="s">
        <v>23</v>
      </c>
      <c r="B39" s="9">
        <v>14747932</v>
      </c>
      <c r="C39" s="9">
        <v>21391821</v>
      </c>
      <c r="D39" s="9">
        <v>21330984</v>
      </c>
      <c r="E39" s="9">
        <f t="shared" si="1"/>
        <v>99.715606259046382</v>
      </c>
    </row>
    <row r="40" spans="1:5" ht="31.5" hidden="1" x14ac:dyDescent="0.25">
      <c r="A40" s="10" t="s">
        <v>10</v>
      </c>
      <c r="B40" s="10"/>
      <c r="C40" s="12"/>
      <c r="D40" s="12"/>
      <c r="E40" s="9"/>
    </row>
    <row r="41" spans="1:5" ht="15.75" hidden="1" x14ac:dyDescent="0.2">
      <c r="A41" s="8" t="s">
        <v>24</v>
      </c>
      <c r="B41" s="15">
        <f>SUM(B29:B39)</f>
        <v>29063131</v>
      </c>
      <c r="C41" s="15">
        <f>SUM(C29:C39)</f>
        <v>42279058</v>
      </c>
      <c r="D41" s="15">
        <v>41887604</v>
      </c>
      <c r="E41" s="9">
        <f t="shared" si="1"/>
        <v>99.074118444171575</v>
      </c>
    </row>
    <row r="42" spans="1:5" ht="15.75" hidden="1" x14ac:dyDescent="0.2">
      <c r="A42" s="8" t="s">
        <v>25</v>
      </c>
      <c r="B42" s="15">
        <f>B8-B41</f>
        <v>-883945</v>
      </c>
      <c r="C42" s="15">
        <f>C8-C41</f>
        <v>-3147111</v>
      </c>
      <c r="D42" s="15">
        <f>D8-D41</f>
        <v>-3036962</v>
      </c>
      <c r="E42" s="15"/>
    </row>
    <row r="43" spans="1:5" ht="15.75" hidden="1" x14ac:dyDescent="0.2">
      <c r="A43" s="50"/>
      <c r="B43" s="50"/>
      <c r="C43" s="50"/>
      <c r="D43" s="50"/>
      <c r="E43" s="50"/>
    </row>
    <row r="44" spans="1:5" ht="15.75" hidden="1" x14ac:dyDescent="0.2">
      <c r="A44" s="16"/>
      <c r="B44" s="16"/>
      <c r="C44" s="23" t="s">
        <v>31</v>
      </c>
      <c r="D44" s="23">
        <f>SUM(D11,D12,D21,D22)</f>
        <v>43208983</v>
      </c>
      <c r="E44" s="16"/>
    </row>
    <row r="45" spans="1:5" hidden="1" x14ac:dyDescent="0.2"/>
    <row r="46" spans="1:5" hidden="1" x14ac:dyDescent="0.2">
      <c r="D46" s="24">
        <v>12296358</v>
      </c>
    </row>
    <row r="47" spans="1:5" hidden="1" x14ac:dyDescent="0.2">
      <c r="D47" s="25">
        <f>D44+D46</f>
        <v>55505341</v>
      </c>
    </row>
    <row r="49" spans="3:4" ht="13.15" x14ac:dyDescent="0.25">
      <c r="C49" s="26"/>
      <c r="D49" s="26"/>
    </row>
    <row r="50" spans="3:4" ht="13.15" x14ac:dyDescent="0.25">
      <c r="C50" s="26"/>
      <c r="D50" s="26"/>
    </row>
    <row r="51" spans="3:4" ht="13.15" x14ac:dyDescent="0.25">
      <c r="C51" s="26"/>
      <c r="D51" s="26"/>
    </row>
    <row r="52" spans="3:4" x14ac:dyDescent="0.2">
      <c r="C52" s="26"/>
      <c r="D52" s="26"/>
    </row>
  </sheetData>
  <mergeCells count="8">
    <mergeCell ref="A27:E27"/>
    <mergeCell ref="A43:E43"/>
    <mergeCell ref="A1:E1"/>
    <mergeCell ref="A4:A5"/>
    <mergeCell ref="B4:B5"/>
    <mergeCell ref="C4:D4"/>
    <mergeCell ref="E4:E5"/>
    <mergeCell ref="A6:E6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2012 (2)</vt:lpstr>
      <vt:lpstr>2015</vt:lpstr>
      <vt:lpstr>2011</vt:lpstr>
      <vt:lpstr>'2015'!Заголовки_для_печати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Леонова Анна Владимировна</cp:lastModifiedBy>
  <cp:lastPrinted>2018-10-19T11:20:45Z</cp:lastPrinted>
  <dcterms:created xsi:type="dcterms:W3CDTF">2009-10-30T10:08:21Z</dcterms:created>
  <dcterms:modified xsi:type="dcterms:W3CDTF">2018-10-26T10:36:15Z</dcterms:modified>
</cp:coreProperties>
</file>