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10" yWindow="-120" windowWidth="14295" windowHeight="12945"/>
  </bookViews>
  <sheets>
    <sheet name="Лист1" sheetId="1" r:id="rId1"/>
  </sheets>
  <definedNames>
    <definedName name="_xlnm.Print_Titles" localSheetId="0">Лист1!$9:$9</definedName>
    <definedName name="_xlnm.Print_Area" localSheetId="0">Лист1!$B$1:$N$142</definedName>
  </definedNames>
  <calcPr calcId="145621"/>
</workbook>
</file>

<file path=xl/calcChain.xml><?xml version="1.0" encoding="utf-8"?>
<calcChain xmlns="http://schemas.openxmlformats.org/spreadsheetml/2006/main">
  <c r="N96" i="1" l="1"/>
  <c r="N94" i="1"/>
  <c r="N93" i="1"/>
  <c r="N92" i="1"/>
  <c r="N86" i="1"/>
  <c r="N69" i="1"/>
  <c r="N142" i="1"/>
  <c r="N79" i="1"/>
  <c r="M149" i="1" l="1"/>
  <c r="M152" i="1"/>
  <c r="M68" i="1" l="1"/>
  <c r="N61" i="1" l="1"/>
  <c r="M79" i="1" l="1"/>
  <c r="M65" i="1" l="1"/>
  <c r="N129" i="1" l="1"/>
  <c r="N130" i="1"/>
  <c r="N128" i="1"/>
  <c r="N127" i="1"/>
  <c r="N126" i="1"/>
  <c r="M97" i="1"/>
  <c r="N77" i="1"/>
  <c r="M73" i="1"/>
  <c r="M59" i="1" l="1"/>
  <c r="N62" i="1" l="1"/>
  <c r="N97" i="1" l="1"/>
  <c r="N73" i="1"/>
  <c r="N68" i="1"/>
  <c r="M140" i="1" l="1"/>
  <c r="M139" i="1" s="1"/>
  <c r="M135" i="1"/>
  <c r="M134" i="1" s="1"/>
  <c r="M132" i="1"/>
  <c r="M121" i="1"/>
  <c r="M98" i="1"/>
  <c r="M56" i="1"/>
  <c r="M52" i="1"/>
  <c r="M49" i="1"/>
  <c r="M46" i="1"/>
  <c r="M44" i="1" s="1"/>
  <c r="M41" i="1"/>
  <c r="M37" i="1"/>
  <c r="M35" i="1"/>
  <c r="M30" i="1"/>
  <c r="M25" i="1"/>
  <c r="M23" i="1"/>
  <c r="M19" i="1"/>
  <c r="M17" i="1"/>
  <c r="M15" i="1"/>
  <c r="M12" i="1"/>
  <c r="M11" i="1" s="1"/>
  <c r="M55" i="1" l="1"/>
  <c r="M54" i="1" s="1"/>
  <c r="M27" i="1"/>
  <c r="M10" i="1" s="1"/>
  <c r="K12" i="1"/>
  <c r="K11" i="1" s="1"/>
  <c r="M142" i="1" l="1"/>
  <c r="M154" i="1" s="1"/>
  <c r="K140" i="1"/>
  <c r="K139" i="1" s="1"/>
  <c r="K135" i="1"/>
  <c r="K134" i="1" s="1"/>
  <c r="K132" i="1"/>
  <c r="K121" i="1"/>
  <c r="K98" i="1"/>
  <c r="K59" i="1"/>
  <c r="K56" i="1"/>
  <c r="K52" i="1"/>
  <c r="K49" i="1"/>
  <c r="K46" i="1"/>
  <c r="K44" i="1" s="1"/>
  <c r="K41" i="1"/>
  <c r="K37" i="1"/>
  <c r="K35" i="1"/>
  <c r="K30" i="1"/>
  <c r="K25" i="1"/>
  <c r="K23" i="1"/>
  <c r="K19" i="1"/>
  <c r="K17" i="1"/>
  <c r="K15" i="1"/>
  <c r="I121" i="1"/>
  <c r="K27" i="1" l="1"/>
  <c r="K10" i="1" s="1"/>
  <c r="K55" i="1"/>
  <c r="K54" i="1" s="1"/>
  <c r="J117" i="1"/>
  <c r="L117" i="1" s="1"/>
  <c r="N117" i="1" s="1"/>
  <c r="K142" i="1" l="1"/>
  <c r="I141" i="1"/>
  <c r="I133" i="1" l="1"/>
  <c r="I132" i="1" s="1"/>
  <c r="H132" i="1"/>
  <c r="G132" i="1"/>
  <c r="F132" i="1"/>
  <c r="E132" i="1"/>
  <c r="D132" i="1"/>
  <c r="J131" i="1"/>
  <c r="L131" i="1" s="1"/>
  <c r="N131" i="1" s="1"/>
  <c r="J124" i="1"/>
  <c r="L124" i="1" s="1"/>
  <c r="N124" i="1" s="1"/>
  <c r="J81" i="1"/>
  <c r="L81" i="1" s="1"/>
  <c r="N81" i="1" s="1"/>
  <c r="J80" i="1"/>
  <c r="L80" i="1" s="1"/>
  <c r="N80" i="1" s="1"/>
  <c r="J78" i="1"/>
  <c r="L78" i="1" s="1"/>
  <c r="N78" i="1" s="1"/>
  <c r="J76" i="1"/>
  <c r="L76" i="1" s="1"/>
  <c r="N76" i="1" s="1"/>
  <c r="J75" i="1"/>
  <c r="L75" i="1" s="1"/>
  <c r="N75" i="1" s="1"/>
  <c r="J74" i="1"/>
  <c r="L74" i="1" s="1"/>
  <c r="N74" i="1" s="1"/>
  <c r="J66" i="1"/>
  <c r="L66" i="1" s="1"/>
  <c r="N66" i="1" s="1"/>
  <c r="I59" i="1"/>
  <c r="J70" i="1"/>
  <c r="L70" i="1" s="1"/>
  <c r="N70" i="1" s="1"/>
  <c r="J67" i="1"/>
  <c r="L67" i="1" s="1"/>
  <c r="N67" i="1" s="1"/>
  <c r="J132" i="1" l="1"/>
  <c r="L132" i="1" s="1"/>
  <c r="N132" i="1" s="1"/>
  <c r="J133" i="1"/>
  <c r="L133" i="1" s="1"/>
  <c r="N133" i="1" s="1"/>
  <c r="J137" i="1" l="1"/>
  <c r="L137" i="1" s="1"/>
  <c r="N137" i="1" s="1"/>
  <c r="J138" i="1"/>
  <c r="L138" i="1" s="1"/>
  <c r="N138" i="1" s="1"/>
  <c r="I135" i="1"/>
  <c r="I134" i="1" l="1"/>
  <c r="H135" i="1"/>
  <c r="H134" i="1" s="1"/>
  <c r="J136" i="1"/>
  <c r="J135" i="1" l="1"/>
  <c r="L136" i="1"/>
  <c r="N136" i="1" s="1"/>
  <c r="H140" i="1"/>
  <c r="H139" i="1" s="1"/>
  <c r="J134" i="1" l="1"/>
  <c r="L134" i="1" s="1"/>
  <c r="N134" i="1" s="1"/>
  <c r="L135" i="1"/>
  <c r="N135" i="1" s="1"/>
  <c r="J141" i="1"/>
  <c r="I140" i="1"/>
  <c r="I139" i="1" s="1"/>
  <c r="J140" i="1" l="1"/>
  <c r="L141" i="1"/>
  <c r="N141" i="1" s="1"/>
  <c r="J65" i="1"/>
  <c r="L65" i="1" s="1"/>
  <c r="N65" i="1" s="1"/>
  <c r="J72" i="1"/>
  <c r="L72" i="1" s="1"/>
  <c r="N72" i="1" s="1"/>
  <c r="J83" i="1"/>
  <c r="L83" i="1" s="1"/>
  <c r="N83" i="1" s="1"/>
  <c r="J84" i="1"/>
  <c r="L84" i="1" s="1"/>
  <c r="N84" i="1" s="1"/>
  <c r="J85" i="1"/>
  <c r="L85" i="1" s="1"/>
  <c r="N85" i="1" s="1"/>
  <c r="J87" i="1"/>
  <c r="L87" i="1" s="1"/>
  <c r="N87" i="1" s="1"/>
  <c r="J88" i="1"/>
  <c r="L88" i="1" s="1"/>
  <c r="N88" i="1" s="1"/>
  <c r="J89" i="1"/>
  <c r="L89" i="1" s="1"/>
  <c r="N89" i="1" s="1"/>
  <c r="J90" i="1"/>
  <c r="L90" i="1" s="1"/>
  <c r="N90" i="1" s="1"/>
  <c r="J91" i="1"/>
  <c r="L91" i="1" s="1"/>
  <c r="N91" i="1" s="1"/>
  <c r="J95" i="1"/>
  <c r="L95" i="1" s="1"/>
  <c r="N95" i="1" s="1"/>
  <c r="I98" i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G59" i="1"/>
  <c r="H82" i="1"/>
  <c r="J82" i="1" s="1"/>
  <c r="L82" i="1" s="1"/>
  <c r="N82" i="1" s="1"/>
  <c r="G12" i="1"/>
  <c r="G11" i="1" s="1"/>
  <c r="G121" i="1"/>
  <c r="G98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I55" i="1" l="1"/>
  <c r="I54" i="1" s="1"/>
  <c r="J139" i="1"/>
  <c r="L139" i="1" s="1"/>
  <c r="N139" i="1" s="1"/>
  <c r="L140" i="1"/>
  <c r="N140" i="1" s="1"/>
  <c r="H12" i="1"/>
  <c r="J13" i="1"/>
  <c r="I10" i="1"/>
  <c r="G55" i="1"/>
  <c r="G54" i="1" s="1"/>
  <c r="G27" i="1"/>
  <c r="G44" i="1"/>
  <c r="J12" i="1" l="1"/>
  <c r="L12" i="1" s="1"/>
  <c r="N12" i="1" s="1"/>
  <c r="L13" i="1"/>
  <c r="N13" i="1" s="1"/>
  <c r="G10" i="1"/>
  <c r="G142" i="1" s="1"/>
  <c r="I142" i="1"/>
  <c r="E59" i="1"/>
  <c r="F63" i="1"/>
  <c r="H63" i="1" s="1"/>
  <c r="J63" i="1" s="1"/>
  <c r="L63" i="1" s="1"/>
  <c r="N63" i="1" s="1"/>
  <c r="D59" i="1"/>
  <c r="F71" i="1"/>
  <c r="H71" i="1" s="1"/>
  <c r="J71" i="1" s="1"/>
  <c r="L71" i="1" s="1"/>
  <c r="N71" i="1" s="1"/>
  <c r="F125" i="1"/>
  <c r="H125" i="1" s="1"/>
  <c r="J125" i="1" s="1"/>
  <c r="L125" i="1" s="1"/>
  <c r="N125" i="1" s="1"/>
  <c r="F123" i="1"/>
  <c r="H123" i="1" s="1"/>
  <c r="J123" i="1" s="1"/>
  <c r="L123" i="1" s="1"/>
  <c r="N123" i="1" s="1"/>
  <c r="F122" i="1"/>
  <c r="H122" i="1" s="1"/>
  <c r="F120" i="1"/>
  <c r="H120" i="1" s="1"/>
  <c r="J120" i="1" s="1"/>
  <c r="L120" i="1" s="1"/>
  <c r="N120" i="1" s="1"/>
  <c r="F119" i="1"/>
  <c r="H119" i="1" s="1"/>
  <c r="J119" i="1" s="1"/>
  <c r="L119" i="1" s="1"/>
  <c r="N119" i="1" s="1"/>
  <c r="F118" i="1"/>
  <c r="H118" i="1" s="1"/>
  <c r="J118" i="1" s="1"/>
  <c r="L118" i="1" s="1"/>
  <c r="N118" i="1" s="1"/>
  <c r="F116" i="1"/>
  <c r="H116" i="1" s="1"/>
  <c r="J116" i="1" s="1"/>
  <c r="L116" i="1" s="1"/>
  <c r="N116" i="1" s="1"/>
  <c r="F115" i="1"/>
  <c r="H115" i="1" s="1"/>
  <c r="J115" i="1" s="1"/>
  <c r="L115" i="1" s="1"/>
  <c r="N115" i="1" s="1"/>
  <c r="F114" i="1"/>
  <c r="H114" i="1" s="1"/>
  <c r="J114" i="1" s="1"/>
  <c r="L114" i="1" s="1"/>
  <c r="N114" i="1" s="1"/>
  <c r="F113" i="1"/>
  <c r="H113" i="1" s="1"/>
  <c r="J113" i="1" s="1"/>
  <c r="L113" i="1" s="1"/>
  <c r="N113" i="1" s="1"/>
  <c r="F112" i="1"/>
  <c r="H112" i="1" s="1"/>
  <c r="J112" i="1" s="1"/>
  <c r="L112" i="1" s="1"/>
  <c r="N112" i="1" s="1"/>
  <c r="F111" i="1"/>
  <c r="H111" i="1" s="1"/>
  <c r="J111" i="1" s="1"/>
  <c r="L111" i="1" s="1"/>
  <c r="N111" i="1" s="1"/>
  <c r="F110" i="1"/>
  <c r="H110" i="1" s="1"/>
  <c r="J110" i="1" s="1"/>
  <c r="L110" i="1" s="1"/>
  <c r="N110" i="1" s="1"/>
  <c r="F109" i="1"/>
  <c r="H109" i="1" s="1"/>
  <c r="J109" i="1" s="1"/>
  <c r="L109" i="1" s="1"/>
  <c r="N109" i="1" s="1"/>
  <c r="F108" i="1"/>
  <c r="H108" i="1" s="1"/>
  <c r="J108" i="1" s="1"/>
  <c r="L108" i="1" s="1"/>
  <c r="N108" i="1" s="1"/>
  <c r="F107" i="1"/>
  <c r="H107" i="1" s="1"/>
  <c r="J107" i="1" s="1"/>
  <c r="L107" i="1" s="1"/>
  <c r="N107" i="1" s="1"/>
  <c r="F106" i="1"/>
  <c r="H106" i="1" s="1"/>
  <c r="J106" i="1" s="1"/>
  <c r="L106" i="1" s="1"/>
  <c r="N106" i="1" s="1"/>
  <c r="F105" i="1"/>
  <c r="H105" i="1" s="1"/>
  <c r="J105" i="1" s="1"/>
  <c r="L105" i="1" s="1"/>
  <c r="N105" i="1" s="1"/>
  <c r="F104" i="1"/>
  <c r="H104" i="1" s="1"/>
  <c r="J104" i="1" s="1"/>
  <c r="L104" i="1" s="1"/>
  <c r="N104" i="1" s="1"/>
  <c r="F102" i="1"/>
  <c r="H102" i="1" s="1"/>
  <c r="J102" i="1" s="1"/>
  <c r="L102" i="1" s="1"/>
  <c r="N102" i="1" s="1"/>
  <c r="F101" i="1"/>
  <c r="H101" i="1" s="1"/>
  <c r="J101" i="1" s="1"/>
  <c r="L101" i="1" s="1"/>
  <c r="N101" i="1" s="1"/>
  <c r="F100" i="1"/>
  <c r="H100" i="1" s="1"/>
  <c r="J100" i="1" s="1"/>
  <c r="L100" i="1" s="1"/>
  <c r="N100" i="1" s="1"/>
  <c r="F99" i="1"/>
  <c r="H99" i="1" s="1"/>
  <c r="J99" i="1" s="1"/>
  <c r="L99" i="1" s="1"/>
  <c r="N99" i="1" s="1"/>
  <c r="F64" i="1"/>
  <c r="H64" i="1" s="1"/>
  <c r="F60" i="1"/>
  <c r="H60" i="1" s="1"/>
  <c r="J60" i="1" s="1"/>
  <c r="L60" i="1" s="1"/>
  <c r="N60" i="1" s="1"/>
  <c r="F57" i="1"/>
  <c r="H57" i="1" s="1"/>
  <c r="J57" i="1" s="1"/>
  <c r="L57" i="1" s="1"/>
  <c r="N57" i="1" s="1"/>
  <c r="F53" i="1"/>
  <c r="H53" i="1" s="1"/>
  <c r="F51" i="1"/>
  <c r="H51" i="1" s="1"/>
  <c r="J51" i="1" s="1"/>
  <c r="L51" i="1" s="1"/>
  <c r="N51" i="1" s="1"/>
  <c r="F50" i="1"/>
  <c r="H50" i="1" s="1"/>
  <c r="F48" i="1"/>
  <c r="H48" i="1" s="1"/>
  <c r="J48" i="1" s="1"/>
  <c r="L48" i="1" s="1"/>
  <c r="N48" i="1" s="1"/>
  <c r="F47" i="1"/>
  <c r="H47" i="1" s="1"/>
  <c r="J47" i="1" s="1"/>
  <c r="L47" i="1" s="1"/>
  <c r="N47" i="1" s="1"/>
  <c r="F45" i="1"/>
  <c r="H45" i="1" s="1"/>
  <c r="J45" i="1" s="1"/>
  <c r="L45" i="1" s="1"/>
  <c r="N45" i="1" s="1"/>
  <c r="F43" i="1"/>
  <c r="H43" i="1" s="1"/>
  <c r="J43" i="1" s="1"/>
  <c r="L43" i="1" s="1"/>
  <c r="N43" i="1" s="1"/>
  <c r="F42" i="1"/>
  <c r="H42" i="1" s="1"/>
  <c r="J42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F38" i="1"/>
  <c r="F36" i="1"/>
  <c r="H36" i="1" s="1"/>
  <c r="F34" i="1"/>
  <c r="H34" i="1" s="1"/>
  <c r="J34" i="1" s="1"/>
  <c r="L34" i="1" s="1"/>
  <c r="N34" i="1" s="1"/>
  <c r="F33" i="1"/>
  <c r="H33" i="1" s="1"/>
  <c r="J33" i="1" s="1"/>
  <c r="L33" i="1" s="1"/>
  <c r="N33" i="1" s="1"/>
  <c r="F32" i="1"/>
  <c r="H32" i="1" s="1"/>
  <c r="J32" i="1" s="1"/>
  <c r="L32" i="1" s="1"/>
  <c r="N32" i="1" s="1"/>
  <c r="F31" i="1"/>
  <c r="H31" i="1" s="1"/>
  <c r="F29" i="1"/>
  <c r="H29" i="1" s="1"/>
  <c r="J29" i="1" s="1"/>
  <c r="L29" i="1" s="1"/>
  <c r="N29" i="1" s="1"/>
  <c r="F28" i="1"/>
  <c r="H28" i="1" s="1"/>
  <c r="J28" i="1" s="1"/>
  <c r="L28" i="1" s="1"/>
  <c r="N28" i="1" s="1"/>
  <c r="F26" i="1"/>
  <c r="H26" i="1" s="1"/>
  <c r="F24" i="1"/>
  <c r="H24" i="1" s="1"/>
  <c r="F22" i="1"/>
  <c r="H22" i="1" s="1"/>
  <c r="J22" i="1" s="1"/>
  <c r="L22" i="1" s="1"/>
  <c r="N22" i="1" s="1"/>
  <c r="F21" i="1"/>
  <c r="H21" i="1" s="1"/>
  <c r="J21" i="1" s="1"/>
  <c r="L21" i="1" s="1"/>
  <c r="N21" i="1" s="1"/>
  <c r="F20" i="1"/>
  <c r="H20" i="1" s="1"/>
  <c r="F18" i="1"/>
  <c r="H18" i="1" s="1"/>
  <c r="F16" i="1"/>
  <c r="H16" i="1" s="1"/>
  <c r="F14" i="1"/>
  <c r="H14" i="1" s="1"/>
  <c r="J14" i="1" s="1"/>
  <c r="E30" i="1"/>
  <c r="E121" i="1"/>
  <c r="E98" i="1"/>
  <c r="E56" i="1"/>
  <c r="E52" i="1"/>
  <c r="E49" i="1"/>
  <c r="E46" i="1"/>
  <c r="E44" i="1" s="1"/>
  <c r="E41" i="1"/>
  <c r="E37" i="1"/>
  <c r="E35" i="1"/>
  <c r="E27" i="1" s="1"/>
  <c r="E25" i="1"/>
  <c r="E23" i="1"/>
  <c r="E19" i="1"/>
  <c r="E17" i="1"/>
  <c r="E15" i="1"/>
  <c r="F15" i="1" s="1"/>
  <c r="D121" i="1"/>
  <c r="D103" i="1"/>
  <c r="D98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D30" i="1"/>
  <c r="F30" i="1" s="1"/>
  <c r="D35" i="1"/>
  <c r="D37" i="1"/>
  <c r="D52" i="1"/>
  <c r="F52" i="1" s="1"/>
  <c r="F58" i="1"/>
  <c r="H58" i="1" s="1"/>
  <c r="J58" i="1" s="1"/>
  <c r="L58" i="1" s="1"/>
  <c r="N58" i="1" s="1"/>
  <c r="F103" i="1"/>
  <c r="H103" i="1" s="1"/>
  <c r="J103" i="1" s="1"/>
  <c r="L103" i="1" s="1"/>
  <c r="N103" i="1" s="1"/>
  <c r="F25" i="1" l="1"/>
  <c r="J41" i="1"/>
  <c r="L41" i="1" s="1"/>
  <c r="N41" i="1" s="1"/>
  <c r="L42" i="1"/>
  <c r="N42" i="1" s="1"/>
  <c r="J11" i="1"/>
  <c r="L11" i="1" s="1"/>
  <c r="N11" i="1" s="1"/>
  <c r="L14" i="1"/>
  <c r="N14" i="1" s="1"/>
  <c r="F35" i="1"/>
  <c r="F17" i="1"/>
  <c r="F49" i="1"/>
  <c r="J98" i="1"/>
  <c r="L98" i="1" s="1"/>
  <c r="N98" i="1" s="1"/>
  <c r="J122" i="1"/>
  <c r="H121" i="1"/>
  <c r="F98" i="1"/>
  <c r="D11" i="1"/>
  <c r="F11" i="1" s="1"/>
  <c r="F12" i="1"/>
  <c r="H15" i="1"/>
  <c r="J16" i="1"/>
  <c r="H52" i="1"/>
  <c r="J53" i="1"/>
  <c r="J46" i="1"/>
  <c r="H11" i="1"/>
  <c r="H59" i="1"/>
  <c r="J64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21" i="1"/>
  <c r="F56" i="1"/>
  <c r="F23" i="1"/>
  <c r="F59" i="1"/>
  <c r="H41" i="1"/>
  <c r="E55" i="1"/>
  <c r="E54" i="1" s="1"/>
  <c r="D55" i="1"/>
  <c r="H56" i="1"/>
  <c r="H46" i="1"/>
  <c r="H44" i="1" s="1"/>
  <c r="H98" i="1"/>
  <c r="F37" i="1"/>
  <c r="F41" i="1"/>
  <c r="F44" i="1"/>
  <c r="E10" i="1"/>
  <c r="D27" i="1"/>
  <c r="F27" i="1" s="1"/>
  <c r="F46" i="1"/>
  <c r="H27" i="1" l="1"/>
  <c r="E142" i="1"/>
  <c r="J35" i="1"/>
  <c r="L35" i="1" s="1"/>
  <c r="N35" i="1" s="1"/>
  <c r="L36" i="1"/>
  <c r="N36" i="1" s="1"/>
  <c r="J23" i="1"/>
  <c r="L23" i="1" s="1"/>
  <c r="N23" i="1" s="1"/>
  <c r="L24" i="1"/>
  <c r="N24" i="1" s="1"/>
  <c r="J49" i="1"/>
  <c r="L49" i="1" s="1"/>
  <c r="N49" i="1" s="1"/>
  <c r="L50" i="1"/>
  <c r="N50" i="1" s="1"/>
  <c r="J19" i="1"/>
  <c r="L19" i="1" s="1"/>
  <c r="N19" i="1" s="1"/>
  <c r="L20" i="1"/>
  <c r="N20" i="1" s="1"/>
  <c r="J15" i="1"/>
  <c r="L15" i="1" s="1"/>
  <c r="N15" i="1" s="1"/>
  <c r="L16" i="1"/>
  <c r="N16" i="1" s="1"/>
  <c r="J17" i="1"/>
  <c r="L17" i="1" s="1"/>
  <c r="N17" i="1" s="1"/>
  <c r="L18" i="1"/>
  <c r="N18" i="1" s="1"/>
  <c r="J37" i="1"/>
  <c r="L37" i="1" s="1"/>
  <c r="N37" i="1" s="1"/>
  <c r="L38" i="1"/>
  <c r="N38" i="1" s="1"/>
  <c r="J44" i="1"/>
  <c r="L44" i="1" s="1"/>
  <c r="N44" i="1" s="1"/>
  <c r="L46" i="1"/>
  <c r="N46" i="1" s="1"/>
  <c r="L56" i="1"/>
  <c r="N56" i="1" s="1"/>
  <c r="J30" i="1"/>
  <c r="L30" i="1" s="1"/>
  <c r="N30" i="1" s="1"/>
  <c r="L31" i="1"/>
  <c r="N31" i="1" s="1"/>
  <c r="J25" i="1"/>
  <c r="L25" i="1" s="1"/>
  <c r="N25" i="1" s="1"/>
  <c r="L26" i="1"/>
  <c r="N26" i="1" s="1"/>
  <c r="J59" i="1"/>
  <c r="L59" i="1" s="1"/>
  <c r="N59" i="1" s="1"/>
  <c r="L64" i="1"/>
  <c r="N64" i="1" s="1"/>
  <c r="J52" i="1"/>
  <c r="L52" i="1" s="1"/>
  <c r="N52" i="1" s="1"/>
  <c r="L53" i="1"/>
  <c r="N53" i="1" s="1"/>
  <c r="J121" i="1"/>
  <c r="L121" i="1" s="1"/>
  <c r="N121" i="1" s="1"/>
  <c r="L122" i="1"/>
  <c r="N122" i="1" s="1"/>
  <c r="H37" i="1"/>
  <c r="H55" i="1"/>
  <c r="H54" i="1" s="1"/>
  <c r="D54" i="1"/>
  <c r="F54" i="1" s="1"/>
  <c r="F55" i="1"/>
  <c r="H10" i="1"/>
  <c r="D10" i="1"/>
  <c r="J27" i="1" l="1"/>
  <c r="J55" i="1"/>
  <c r="H142" i="1"/>
  <c r="D142" i="1"/>
  <c r="F142" i="1" s="1"/>
  <c r="F10" i="1"/>
  <c r="L27" i="1" l="1"/>
  <c r="N27" i="1" s="1"/>
  <c r="J10" i="1"/>
  <c r="L10" i="1" s="1"/>
  <c r="N10" i="1" s="1"/>
  <c r="L55" i="1"/>
  <c r="N55" i="1" s="1"/>
  <c r="J54" i="1"/>
  <c r="L54" i="1" l="1"/>
  <c r="N54" i="1" s="1"/>
  <c r="J142" i="1"/>
  <c r="L142" i="1" s="1"/>
</calcChain>
</file>

<file path=xl/sharedStrings.xml><?xml version="1.0" encoding="utf-8"?>
<sst xmlns="http://schemas.openxmlformats.org/spreadsheetml/2006/main" count="291" uniqueCount="286">
  <si>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</si>
  <si>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</si>
  <si>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</si>
  <si>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</si>
  <si>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</si>
  <si>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</si>
  <si>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</si>
  <si>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</si>
  <si>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</si>
  <si>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</si>
  <si>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</si>
  <si>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</si>
  <si>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</si>
  <si>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</si>
  <si>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</si>
  <si>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</si>
  <si>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</si>
  <si>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</si>
  <si>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</si>
  <si>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</si>
  <si>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</si>
  <si>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</si>
  <si>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</si>
  <si>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</si>
  <si>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</si>
  <si>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</si>
  <si>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</si>
  <si>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</si>
  <si>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</si>
  <si>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</si>
  <si>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</si>
  <si>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</si>
  <si>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</si>
  <si>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</si>
  <si>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</si>
  <si>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</si>
  <si>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</si>
  <si>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</si>
  <si>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</si>
  <si>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</si>
  <si>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</si>
  <si>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</si>
  <si>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</si>
  <si>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</si>
  <si>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</si>
  <si>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</si>
  <si>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</si>
  <si>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</si>
  <si>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</si>
  <si>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</si>
  <si>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</si>
  <si>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</si>
  <si>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</si>
  <si>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</si>
  <si>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</si>
  <si>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</si>
  <si>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</si>
  <si>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</si>
  <si>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</si>
  <si>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</si>
  <si>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</si>
  <si>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</si>
  <si>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</si>
  <si>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</si>
  <si>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</si>
  <si>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</si>
  <si>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</si>
  <si>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</si>
  <si>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</si>
  <si>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</si>
  <si>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</si>
  <si>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</si>
  <si>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</si>
  <si>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</si>
  <si>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</si>
  <si>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</si>
  <si>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</si>
  <si>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</si>
  <si>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</si>
  <si>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</si>
  <si>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</si>
  <si>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</si>
  <si>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</si>
  <si>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</si>
  <si>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</si>
  <si>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</si>
  <si>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</si>
  <si>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</si>
  <si>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</si>
  <si>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</si>
  <si>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</si>
  <si>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</si>
  <si>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</si>
  <si>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</si>
  <si>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</si>
  <si>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</si>
  <si>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</si>
  <si>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</si>
  <si>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</si>
  <si>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</si>
  <si>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</si>
  <si>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</si>
  <si>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</si>
  <si>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</si>
  <si>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</si>
  <si>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</si>
  <si>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</si>
  <si>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</si>
  <si>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</si>
  <si>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</si>
  <si>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</si>
  <si>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</si>
  <si>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</si>
  <si>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</si>
  <si>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</si>
  <si>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</si>
  <si>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</si>
  <si>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</si>
  <si>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</si>
  <si>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</si>
  <si>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</si>
  <si>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</si>
  <si>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</si>
  <si>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</si>
  <si>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</si>
  <si>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</si>
  <si>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</si>
  <si>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</si>
  <si>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</si>
  <si>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</si>
  <si>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</si>
  <si>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</si>
  <si>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</si>
  <si>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</si>
  <si>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</si>
  <si>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</si>
  <si>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</si>
  <si>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</si>
  <si>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</si>
  <si>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</si>
  <si>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</si>
  <si>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</si>
  <si>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</si>
  <si>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</si>
  <si>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</si>
  <si>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</si>
  <si>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</si>
  <si>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</si>
  <si>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</si>
  <si>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</si>
  <si>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</si>
  <si>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</si>
  <si>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</si>
  <si>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</si>
  <si>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</si>
  <si>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</si>
  <si>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</si>
  <si>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</si>
  <si>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</si>
  <si>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</si>
  <si>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</si>
  <si>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</si>
  <si>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</si>
  <si>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 ______________ № ___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</si>
  <si>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</si>
  <si>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</si>
  <si>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</si>
  <si>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</si>
  <si>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</si>
  <si>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</si>
  <si>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</si>
  <si>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</si>
  <si>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</si>
  <si>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</si>
  <si>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</si>
  <si>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</si>
  <si>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</si>
  <si>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</si>
  <si>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</si>
  <si>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</si>
  <si>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</si>
  <si>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</si>
  <si>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</si>
  <si>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</si>
  <si>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</si>
  <si>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</si>
  <si>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</si>
  <si>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</si>
  <si>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</si>
  <si>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</si>
  <si>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</si>
  <si>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</si>
  <si>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</si>
  <si>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</si>
  <si>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</si>
  <si>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</si>
  <si>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</si>
  <si>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</si>
  <si>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</si>
  <si>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</si>
  <si>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</si>
  <si>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 xml:space="preserve">Безвозмездные поступления в   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</si>
  <si>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</si>
  <si>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</si>
  <si>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</si>
  <si>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</si>
  <si>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</si>
  <si>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</si>
  <si>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</si>
  <si>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</si>
  <si>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</si>
  <si>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</si>
  <si>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</si>
  <si>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</si>
  <si>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</si>
  <si>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</si>
  <si>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</si>
  <si>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</si>
  <si>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</si>
  <si>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</si>
  <si>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</si>
  <si>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</si>
  <si>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</si>
  <si>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</si>
  <si>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</si>
  <si>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</si>
  <si>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</si>
  <si>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</si>
  <si>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</si>
  <si>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</si>
  <si>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</si>
  <si>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</si>
  <si>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</si>
  <si>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</si>
  <si>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</si>
  <si>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</si>
  <si>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</si>
  <si>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</si>
  <si>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поправки май</t>
  </si>
  <si>
    <t>уточнение сентябрь</t>
  </si>
  <si>
    <t>000 2 02 01003 02 0000 151</t>
  </si>
  <si>
    <t>000 2 02 02077 02 0000 151</t>
  </si>
  <si>
    <t xml:space="preserve">Субсидии бюджетам субъектов Российской Федерации на бюджетные инвестиции в объекты капитального 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</si>
  <si>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000 2 02 02118 02 0000 151</t>
  </si>
  <si>
    <t>Субсидии бюджетам  субъектов  Российской Федерации на софинансирование социальных программ субъектов Российской Федерации, связанных  с  укреплением   материально-технической базы учреждений  социального обслуживания   населения   и                        адресной социальной помощи  неработающим пенсионерам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</si>
  <si>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</si>
  <si>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</si>
  <si>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 xml:space="preserve">000 2 02 02019 00 0000 151 </t>
  </si>
  <si>
    <t xml:space="preserve">Субсидии бюджетам субъектов Российской Федерации на реализацию программ поддержки социально ориентированных некоммерческих организаций </t>
  </si>
  <si>
    <t>власть</t>
  </si>
  <si>
    <t>АПК</t>
  </si>
  <si>
    <t>итого</t>
  </si>
  <si>
    <t>000 2 02 02199 02 0000 151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</si>
  <si>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</si>
  <si>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</si>
  <si>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</si>
  <si>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000 2 02 02196 02 0000 151</t>
  </si>
  <si>
    <t>Субсидии бюджетам субъектов Российской Федерации на поддержку начинающих фермеров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</si>
  <si>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</si>
  <si>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</si>
  <si>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</si>
  <si>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</si>
  <si>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строители</t>
  </si>
  <si>
    <t>разница</t>
  </si>
  <si>
    <t>000 2 02 02183 02 0000 151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</si>
  <si>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</si>
  <si>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</si>
  <si>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 включая крестьянские (фермерские) хозяйства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</si>
  <si>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</si>
  <si>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</si>
  <si>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000 2 02 02133 02 0000 151</t>
  </si>
  <si>
    <t xml:space="preserve">Субсидии бюджетам  субъектов 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
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</si>
  <si>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</si>
  <si>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</si>
  <si>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</si>
  <si>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Фе-дерации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технологиче-ского развития экономики Российской Федерации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</si>
  <si>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</si>
  <si>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</si>
  <si>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000 2 02 04052 02 0000 151</t>
  </si>
  <si>
    <t>Межбюджетные трансферты, передаваемые бюджетам субъектов Российской Федерации на       государственную поддержку муниципальных   учреждений культуры, находящихся на террито-риях сельских поселений</t>
  </si>
  <si>
    <t>000 2 02 04053 02 0000 151</t>
  </si>
  <si>
    <t>Межбюджетные трансферты, передаваемые бюджетам субъектов Российской Федерации на       государственную поддержку лучших работников муниципальных учреждений культуры, находя-щихся на территориях сельских поселений</t>
  </si>
  <si>
    <t>дорожники</t>
  </si>
  <si>
    <t>соцсфера</t>
  </si>
  <si>
    <t>местное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</si>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</sst>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3" fontId="3" fillId="2" borderId="0" xfId="0" applyNumberFormat="1" applyFont="1" applyFill="1"/>
    <xf numFmtId="3" fontId="8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view="pageBreakPreview" topLeftCell="A107" zoomScaleNormal="100" zoomScaleSheetLayoutView="100" workbookViewId="0">
      <selection activeCell="C96" sqref="C96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6.28515625" style="10" hidden="1" customWidth="1"/>
    <col min="13" max="13" width="14.28515625" style="10" hidden="1" customWidth="1"/>
    <col min="14" max="14" width="15.5703125" style="10" customWidth="1"/>
    <col min="15" max="16384" width="9.140625" style="10"/>
  </cols>
  <sheetData>
    <row r="1" spans="1:14" x14ac:dyDescent="0.25">
      <c r="B1" s="50" t="s">
        <v>285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x14ac:dyDescent="0.25">
      <c r="B2" s="50" t="s">
        <v>159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x14ac:dyDescent="0.25">
      <c r="B3" s="50" t="s">
        <v>163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x14ac:dyDescent="0.25">
      <c r="C4" s="12"/>
    </row>
    <row r="5" spans="1:14" ht="18.75" x14ac:dyDescent="0.3">
      <c r="B5" s="51" t="s">
        <v>82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ht="20.25" customHeight="1" x14ac:dyDescent="0.3"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.75" hidden="1" x14ac:dyDescent="0.3">
      <c r="B7" s="13"/>
      <c r="C7" s="14"/>
      <c r="D7" s="13"/>
      <c r="E7" s="13"/>
      <c r="F7" s="13"/>
      <c r="G7" s="13"/>
    </row>
    <row r="8" spans="1:14" ht="18.75" x14ac:dyDescent="0.3">
      <c r="B8" s="13"/>
      <c r="C8" s="14"/>
      <c r="D8" s="13"/>
      <c r="E8" s="13"/>
      <c r="F8" s="13"/>
      <c r="G8" s="13"/>
    </row>
    <row r="9" spans="1:14" ht="31.5" x14ac:dyDescent="0.25">
      <c r="A9" s="15"/>
      <c r="B9" s="16" t="s">
        <v>1</v>
      </c>
      <c r="C9" s="16" t="s">
        <v>2</v>
      </c>
      <c r="D9" s="17" t="s">
        <v>83</v>
      </c>
      <c r="E9" s="17" t="s">
        <v>154</v>
      </c>
      <c r="F9" s="17" t="s">
        <v>83</v>
      </c>
      <c r="G9" s="17" t="s">
        <v>160</v>
      </c>
      <c r="H9" s="17" t="s">
        <v>83</v>
      </c>
      <c r="I9" s="17" t="s">
        <v>232</v>
      </c>
      <c r="J9" s="17" t="s">
        <v>83</v>
      </c>
      <c r="K9" s="17" t="s">
        <v>238</v>
      </c>
      <c r="L9" s="17" t="s">
        <v>83</v>
      </c>
      <c r="M9" s="17" t="s">
        <v>239</v>
      </c>
      <c r="N9" s="17" t="s">
        <v>83</v>
      </c>
    </row>
    <row r="10" spans="1:14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  <c r="M10" s="19">
        <f>SUM(M11+M15+M17+M19+M23+M25+M27+M37+M41+M44+M49+M52)</f>
        <v>0</v>
      </c>
      <c r="N10" s="19">
        <f>L10+M10</f>
        <v>43671987800</v>
      </c>
    </row>
    <row r="11" spans="1:14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81" si="0">J11+K11</f>
        <v>22223940000</v>
      </c>
      <c r="M11" s="19">
        <f>M12+M14</f>
        <v>0</v>
      </c>
      <c r="N11" s="19">
        <f t="shared" ref="N11:N64" si="1">L11+M11</f>
        <v>22223940000</v>
      </c>
    </row>
    <row r="12" spans="1:14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0"/>
        <v>12186500000</v>
      </c>
      <c r="M12" s="21">
        <f>SUM(M13)</f>
        <v>0</v>
      </c>
      <c r="N12" s="21">
        <f t="shared" si="1"/>
        <v>12186500000</v>
      </c>
    </row>
    <row r="13" spans="1:14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0"/>
        <v>12186500000</v>
      </c>
      <c r="M13" s="3"/>
      <c r="N13" s="3">
        <f t="shared" ref="N13:N58" si="2">L13+M13</f>
        <v>12186500000</v>
      </c>
    </row>
    <row r="14" spans="1:14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110" si="3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0"/>
        <v>10037440000</v>
      </c>
      <c r="M14" s="21"/>
      <c r="N14" s="21">
        <f t="shared" si="2"/>
        <v>10037440000</v>
      </c>
    </row>
    <row r="15" spans="1:14" ht="49.5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3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0"/>
        <v>13194744000</v>
      </c>
      <c r="M15" s="19">
        <f>M16</f>
        <v>0</v>
      </c>
      <c r="N15" s="19">
        <f t="shared" si="2"/>
        <v>13194744000</v>
      </c>
    </row>
    <row r="16" spans="1:14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3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0"/>
        <v>13194744000</v>
      </c>
      <c r="M16" s="21"/>
      <c r="N16" s="21">
        <f t="shared" si="2"/>
        <v>13194744000</v>
      </c>
    </row>
    <row r="17" spans="2:14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3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0"/>
        <v>1616265000</v>
      </c>
      <c r="M17" s="19">
        <f>M18</f>
        <v>0</v>
      </c>
      <c r="N17" s="19">
        <f t="shared" si="2"/>
        <v>1616265000</v>
      </c>
    </row>
    <row r="18" spans="2:14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3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0"/>
        <v>1616265000</v>
      </c>
      <c r="M18" s="21"/>
      <c r="N18" s="21">
        <f t="shared" si="2"/>
        <v>1616265000</v>
      </c>
    </row>
    <row r="19" spans="2:14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3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0"/>
        <v>5942200000</v>
      </c>
      <c r="M19" s="19">
        <f>SUM(M20:M22)</f>
        <v>0</v>
      </c>
      <c r="N19" s="19">
        <f t="shared" si="2"/>
        <v>5942200000</v>
      </c>
    </row>
    <row r="20" spans="2:14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3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0"/>
        <v>5147800000</v>
      </c>
      <c r="M20" s="21"/>
      <c r="N20" s="21">
        <f t="shared" si="2"/>
        <v>5147800000</v>
      </c>
    </row>
    <row r="21" spans="2:14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3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0"/>
        <v>793000000</v>
      </c>
      <c r="M21" s="21"/>
      <c r="N21" s="21">
        <f t="shared" si="2"/>
        <v>793000000</v>
      </c>
    </row>
    <row r="22" spans="2:14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3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0"/>
        <v>1400000</v>
      </c>
      <c r="M22" s="21"/>
      <c r="N22" s="21">
        <f t="shared" si="2"/>
        <v>1400000</v>
      </c>
    </row>
    <row r="23" spans="2:14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3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0"/>
        <v>4200000</v>
      </c>
      <c r="M23" s="19">
        <f>M24</f>
        <v>0</v>
      </c>
      <c r="N23" s="19">
        <f t="shared" si="2"/>
        <v>4200000</v>
      </c>
    </row>
    <row r="24" spans="2:14" ht="31.5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3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0"/>
        <v>4200000</v>
      </c>
      <c r="M24" s="21"/>
      <c r="N24" s="21">
        <f t="shared" si="2"/>
        <v>4200000</v>
      </c>
    </row>
    <row r="25" spans="2:14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3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0"/>
        <v>42474500</v>
      </c>
      <c r="M25" s="19">
        <f>M26</f>
        <v>0</v>
      </c>
      <c r="N25" s="19">
        <f t="shared" si="2"/>
        <v>42474500</v>
      </c>
    </row>
    <row r="26" spans="2:14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3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0"/>
        <v>42474500</v>
      </c>
      <c r="M26" s="21"/>
      <c r="N26" s="21">
        <f t="shared" si="2"/>
        <v>42474500</v>
      </c>
    </row>
    <row r="27" spans="2:14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3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0"/>
        <v>277206700</v>
      </c>
      <c r="M27" s="19">
        <f>SUM(M28,M29,M30,M35)</f>
        <v>0</v>
      </c>
      <c r="N27" s="19">
        <f t="shared" si="2"/>
        <v>277206700</v>
      </c>
    </row>
    <row r="28" spans="2:14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3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0"/>
        <v>2400000</v>
      </c>
      <c r="M28" s="21"/>
      <c r="N28" s="21">
        <f t="shared" si="2"/>
        <v>2400000</v>
      </c>
    </row>
    <row r="29" spans="2:14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3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0"/>
        <v>19700000</v>
      </c>
      <c r="M29" s="21"/>
      <c r="N29" s="21">
        <f t="shared" si="2"/>
        <v>19700000</v>
      </c>
    </row>
    <row r="30" spans="2:14" ht="126.7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3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0"/>
        <v>246781700</v>
      </c>
      <c r="M30" s="21">
        <f>SUM(M31:M34)</f>
        <v>0</v>
      </c>
      <c r="N30" s="21">
        <f t="shared" si="2"/>
        <v>246781700</v>
      </c>
    </row>
    <row r="31" spans="2:14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3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0"/>
        <v>223005700</v>
      </c>
      <c r="M31" s="3"/>
      <c r="N31" s="3">
        <f t="shared" si="2"/>
        <v>223005700</v>
      </c>
    </row>
    <row r="32" spans="2:14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3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0"/>
        <v>13900000</v>
      </c>
      <c r="M32" s="3"/>
      <c r="N32" s="3">
        <f t="shared" si="2"/>
        <v>13900000</v>
      </c>
    </row>
    <row r="33" spans="2:14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3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0"/>
        <v>2526000</v>
      </c>
      <c r="M33" s="3"/>
      <c r="N33" s="3">
        <f t="shared" si="2"/>
        <v>2526000</v>
      </c>
    </row>
    <row r="34" spans="2:14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3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0"/>
        <v>7350000</v>
      </c>
      <c r="M34" s="3"/>
      <c r="N34" s="3">
        <f t="shared" si="2"/>
        <v>7350000</v>
      </c>
    </row>
    <row r="35" spans="2:14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3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0"/>
        <v>8325000</v>
      </c>
      <c r="M35" s="21">
        <f>M36</f>
        <v>0</v>
      </c>
      <c r="N35" s="21">
        <f t="shared" si="2"/>
        <v>8325000</v>
      </c>
    </row>
    <row r="36" spans="2:14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3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0"/>
        <v>8325000</v>
      </c>
      <c r="M36" s="3"/>
      <c r="N36" s="3">
        <f t="shared" si="2"/>
        <v>8325000</v>
      </c>
    </row>
    <row r="37" spans="2:14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3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0"/>
        <v>73382800</v>
      </c>
      <c r="M37" s="19">
        <f>SUM(M38:M40)</f>
        <v>0</v>
      </c>
      <c r="N37" s="19">
        <f t="shared" si="2"/>
        <v>73382800</v>
      </c>
    </row>
    <row r="38" spans="2:14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3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0"/>
        <v>58982800</v>
      </c>
      <c r="M38" s="21"/>
      <c r="N38" s="21">
        <f t="shared" si="2"/>
        <v>58982800</v>
      </c>
    </row>
    <row r="39" spans="2:14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3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0"/>
        <v>400000</v>
      </c>
      <c r="M39" s="21"/>
      <c r="N39" s="21">
        <f t="shared" si="2"/>
        <v>400000</v>
      </c>
    </row>
    <row r="40" spans="2:14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3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0"/>
        <v>14000000</v>
      </c>
      <c r="M40" s="21"/>
      <c r="N40" s="21">
        <f t="shared" si="2"/>
        <v>14000000</v>
      </c>
    </row>
    <row r="41" spans="2:14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3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0"/>
        <v>42300000</v>
      </c>
      <c r="M41" s="19">
        <f>SUM(M42:M43)</f>
        <v>0</v>
      </c>
      <c r="N41" s="19">
        <f t="shared" si="2"/>
        <v>42300000</v>
      </c>
    </row>
    <row r="42" spans="2:14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3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0"/>
        <v>25500000</v>
      </c>
      <c r="M42" s="21"/>
      <c r="N42" s="21">
        <f t="shared" si="2"/>
        <v>25500000</v>
      </c>
    </row>
    <row r="43" spans="2:14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3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0"/>
        <v>16800000</v>
      </c>
      <c r="M43" s="21"/>
      <c r="N43" s="21">
        <f t="shared" si="2"/>
        <v>16800000</v>
      </c>
    </row>
    <row r="44" spans="2:14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3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0"/>
        <v>107774800</v>
      </c>
      <c r="M44" s="19">
        <f>SUM(M45,M46)</f>
        <v>0</v>
      </c>
      <c r="N44" s="19">
        <f t="shared" si="2"/>
        <v>107774800</v>
      </c>
    </row>
    <row r="45" spans="2:14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3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0"/>
        <v>62000000</v>
      </c>
      <c r="M45" s="21"/>
      <c r="N45" s="21">
        <f t="shared" si="2"/>
        <v>62000000</v>
      </c>
    </row>
    <row r="46" spans="2:14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3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0"/>
        <v>45774800</v>
      </c>
      <c r="M46" s="21">
        <f>SUM(M47,M48)</f>
        <v>0</v>
      </c>
      <c r="N46" s="21">
        <f t="shared" si="2"/>
        <v>45774800</v>
      </c>
    </row>
    <row r="47" spans="2:14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3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0"/>
        <v>31174600</v>
      </c>
      <c r="M47" s="3"/>
      <c r="N47" s="3">
        <f t="shared" si="2"/>
        <v>31174600</v>
      </c>
    </row>
    <row r="48" spans="2:14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3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0"/>
        <v>14600200</v>
      </c>
      <c r="M48" s="3"/>
      <c r="N48" s="3">
        <f t="shared" si="2"/>
        <v>14600200</v>
      </c>
    </row>
    <row r="49" spans="1:14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3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0"/>
        <v>132500000</v>
      </c>
      <c r="M49" s="19">
        <f>SUM(M50:M51)</f>
        <v>0</v>
      </c>
      <c r="N49" s="19">
        <f t="shared" si="2"/>
        <v>132500000</v>
      </c>
    </row>
    <row r="50" spans="1:14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3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0"/>
        <v>122500000</v>
      </c>
      <c r="M50" s="21"/>
      <c r="N50" s="21">
        <f t="shared" si="2"/>
        <v>122500000</v>
      </c>
    </row>
    <row r="51" spans="1:14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3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0"/>
        <v>10000000</v>
      </c>
      <c r="M51" s="21"/>
      <c r="N51" s="21">
        <f t="shared" si="2"/>
        <v>10000000</v>
      </c>
    </row>
    <row r="52" spans="1:14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3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0"/>
        <v>15000000</v>
      </c>
      <c r="M52" s="19">
        <f>M53</f>
        <v>0</v>
      </c>
      <c r="N52" s="19">
        <f t="shared" si="2"/>
        <v>15000000</v>
      </c>
    </row>
    <row r="53" spans="1:14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3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0"/>
        <v>15000000</v>
      </c>
      <c r="M53" s="21"/>
      <c r="N53" s="21">
        <f t="shared" si="2"/>
        <v>15000000</v>
      </c>
    </row>
    <row r="54" spans="1:14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3"/>
        <v>3614912076</v>
      </c>
      <c r="G54" s="26">
        <f>SUM(G55)</f>
        <v>50963600</v>
      </c>
      <c r="H54" s="26">
        <f>SUM(H55,H134,H139)</f>
        <v>3607293476</v>
      </c>
      <c r="I54" s="26">
        <f>SUM(I55,I134,I139)</f>
        <v>2291123903.71</v>
      </c>
      <c r="J54" s="26">
        <f>SUM(J55,J134,J139)</f>
        <v>5898417379.71</v>
      </c>
      <c r="K54" s="26">
        <f>SUM(K55,K134,K139)</f>
        <v>0</v>
      </c>
      <c r="L54" s="26">
        <f t="shared" si="0"/>
        <v>5898417379.71</v>
      </c>
      <c r="M54" s="26">
        <f>SUM(M55,M134,M139)</f>
        <v>1047178431</v>
      </c>
      <c r="N54" s="26">
        <f t="shared" si="2"/>
        <v>6945595810.71</v>
      </c>
    </row>
    <row r="55" spans="1:14" ht="35.25" customHeight="1" x14ac:dyDescent="0.25">
      <c r="A55" s="6"/>
      <c r="B55" s="18" t="s">
        <v>95</v>
      </c>
      <c r="C55" s="18" t="s">
        <v>96</v>
      </c>
      <c r="D55" s="19">
        <f>SUM(D56,D59,D98,D121)</f>
        <v>3529874776</v>
      </c>
      <c r="E55" s="19">
        <f>SUM(E56,E59,E98,E121)</f>
        <v>85037300</v>
      </c>
      <c r="F55" s="19">
        <f>D55+E55</f>
        <v>3614912076</v>
      </c>
      <c r="G55" s="19">
        <f>SUM(G56,G59,G98,G121)</f>
        <v>50963600</v>
      </c>
      <c r="H55" s="19">
        <f>SUM(H56,H59,H98,H121,H132)</f>
        <v>3607293476</v>
      </c>
      <c r="I55" s="19">
        <f>SUM(I56,I59,I98,I121,I132)</f>
        <v>1511042200</v>
      </c>
      <c r="J55" s="19">
        <f>SUM(J56,J59,J98,J121,J132)</f>
        <v>5118335676</v>
      </c>
      <c r="K55" s="19">
        <f>SUM(K56,K59,K98,K121,K132)</f>
        <v>0</v>
      </c>
      <c r="L55" s="19">
        <f t="shared" si="0"/>
        <v>5118335676</v>
      </c>
      <c r="M55" s="19">
        <f>SUM(M56,M59,M98,M121,M132)</f>
        <v>1047178431</v>
      </c>
      <c r="N55" s="19">
        <f t="shared" si="2"/>
        <v>6165514107</v>
      </c>
    </row>
    <row r="56" spans="1:14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3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0"/>
        <v>1186799600</v>
      </c>
      <c r="M56" s="26">
        <f>M57+M58</f>
        <v>0</v>
      </c>
      <c r="N56" s="26">
        <f t="shared" si="2"/>
        <v>1186799600</v>
      </c>
    </row>
    <row r="57" spans="1:14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3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0"/>
        <v>429248700</v>
      </c>
      <c r="M57" s="21"/>
      <c r="N57" s="21">
        <f t="shared" si="2"/>
        <v>429248700</v>
      </c>
    </row>
    <row r="58" spans="1:14" ht="50.25" customHeight="1" x14ac:dyDescent="0.25">
      <c r="A58" s="6"/>
      <c r="B58" s="1" t="s">
        <v>240</v>
      </c>
      <c r="C58" s="1" t="s">
        <v>101</v>
      </c>
      <c r="D58" s="21">
        <f>629888900+127662000</f>
        <v>757550900</v>
      </c>
      <c r="E58" s="21"/>
      <c r="F58" s="21">
        <f t="shared" si="3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0"/>
        <v>757550900</v>
      </c>
      <c r="M58" s="21"/>
      <c r="N58" s="21">
        <f t="shared" si="2"/>
        <v>757550900</v>
      </c>
    </row>
    <row r="59" spans="1:14" ht="49.5" customHeight="1" x14ac:dyDescent="0.25">
      <c r="A59" s="6"/>
      <c r="B59" s="18" t="s">
        <v>102</v>
      </c>
      <c r="C59" s="18" t="s">
        <v>103</v>
      </c>
      <c r="D59" s="26">
        <f>SUM(D60:D71)</f>
        <v>67981200</v>
      </c>
      <c r="E59" s="26">
        <f>SUM(E60:E71)</f>
        <v>85037300</v>
      </c>
      <c r="F59" s="26">
        <f>D59+E59</f>
        <v>153018500</v>
      </c>
      <c r="G59" s="26">
        <f>SUM(G60:G82)</f>
        <v>57129200</v>
      </c>
      <c r="H59" s="26">
        <f>SUM(H60:H82)</f>
        <v>151565500</v>
      </c>
      <c r="I59" s="26">
        <f>SUM(I60:I95)</f>
        <v>1194041350</v>
      </c>
      <c r="J59" s="26">
        <f>SUM(J60:J95)</f>
        <v>1345606850</v>
      </c>
      <c r="K59" s="26">
        <f>SUM(K60:K95)</f>
        <v>0</v>
      </c>
      <c r="L59" s="26">
        <f t="shared" si="0"/>
        <v>1345606850</v>
      </c>
      <c r="M59" s="26">
        <f>SUM(M60:M97)</f>
        <v>1146761019</v>
      </c>
      <c r="N59" s="26">
        <f t="shared" si="1"/>
        <v>2492367869</v>
      </c>
    </row>
    <row r="60" spans="1:14" ht="35.25" customHeight="1" x14ac:dyDescent="0.25">
      <c r="A60" s="6"/>
      <c r="B60" s="1" t="s">
        <v>104</v>
      </c>
      <c r="C60" s="1" t="s">
        <v>105</v>
      </c>
      <c r="D60" s="3">
        <v>39490400</v>
      </c>
      <c r="E60" s="3"/>
      <c r="F60" s="3">
        <f t="shared" si="3"/>
        <v>39490400</v>
      </c>
      <c r="G60" s="3"/>
      <c r="H60" s="3">
        <f t="shared" ref="H60:J80" si="4">SUM(G60+F60)</f>
        <v>39490400</v>
      </c>
      <c r="I60" s="3"/>
      <c r="J60" s="3">
        <f t="shared" si="4"/>
        <v>39490400</v>
      </c>
      <c r="K60" s="3"/>
      <c r="L60" s="3">
        <f t="shared" si="0"/>
        <v>39490400</v>
      </c>
      <c r="M60" s="3"/>
      <c r="N60" s="3">
        <f t="shared" si="1"/>
        <v>39490400</v>
      </c>
    </row>
    <row r="61" spans="1:14" ht="66" customHeight="1" x14ac:dyDescent="0.25">
      <c r="A61" s="6"/>
      <c r="B61" s="1" t="s">
        <v>266</v>
      </c>
      <c r="C61" s="1" t="s">
        <v>267</v>
      </c>
      <c r="D61" s="3"/>
      <c r="E61" s="3"/>
      <c r="F61" s="3"/>
      <c r="G61" s="3"/>
      <c r="H61" s="3"/>
      <c r="I61" s="3"/>
      <c r="J61" s="3"/>
      <c r="K61" s="3"/>
      <c r="L61" s="3"/>
      <c r="M61" s="3">
        <v>135540000</v>
      </c>
      <c r="N61" s="3">
        <f t="shared" si="1"/>
        <v>135540000</v>
      </c>
    </row>
    <row r="62" spans="1:14" ht="65.25" customHeight="1" x14ac:dyDescent="0.25">
      <c r="A62" s="6"/>
      <c r="B62" s="1" t="s">
        <v>247</v>
      </c>
      <c r="C62" s="1" t="s">
        <v>248</v>
      </c>
      <c r="D62" s="3"/>
      <c r="E62" s="3"/>
      <c r="F62" s="3"/>
      <c r="G62" s="3"/>
      <c r="H62" s="3"/>
      <c r="I62" s="3"/>
      <c r="J62" s="3"/>
      <c r="K62" s="3"/>
      <c r="L62" s="3"/>
      <c r="M62" s="3">
        <v>10296000</v>
      </c>
      <c r="N62" s="3">
        <f t="shared" si="1"/>
        <v>10296000</v>
      </c>
    </row>
    <row r="63" spans="1:14" ht="48.75" customHeight="1" x14ac:dyDescent="0.25">
      <c r="A63" s="6"/>
      <c r="B63" s="1" t="s">
        <v>157</v>
      </c>
      <c r="C63" s="1" t="s">
        <v>158</v>
      </c>
      <c r="D63" s="3"/>
      <c r="E63" s="3">
        <v>76610000</v>
      </c>
      <c r="F63" s="3">
        <f t="shared" si="3"/>
        <v>76610000</v>
      </c>
      <c r="G63" s="3">
        <v>-1453000</v>
      </c>
      <c r="H63" s="3">
        <f t="shared" si="4"/>
        <v>75157000</v>
      </c>
      <c r="I63" s="3"/>
      <c r="J63" s="3">
        <f t="shared" si="4"/>
        <v>75157000</v>
      </c>
      <c r="K63" s="3"/>
      <c r="L63" s="3">
        <f t="shared" si="0"/>
        <v>75157000</v>
      </c>
      <c r="M63" s="3"/>
      <c r="N63" s="3">
        <f>L63+M63</f>
        <v>75157000</v>
      </c>
    </row>
    <row r="64" spans="1:14" ht="99" hidden="1" customHeight="1" x14ac:dyDescent="0.25">
      <c r="A64" s="6"/>
      <c r="B64" s="1" t="s">
        <v>106</v>
      </c>
      <c r="C64" s="2" t="s">
        <v>107</v>
      </c>
      <c r="D64" s="3">
        <v>28490800</v>
      </c>
      <c r="E64" s="3"/>
      <c r="F64" s="3">
        <f t="shared" si="3"/>
        <v>28490800</v>
      </c>
      <c r="G64" s="3">
        <v>-28490800</v>
      </c>
      <c r="H64" s="3">
        <f t="shared" si="4"/>
        <v>0</v>
      </c>
      <c r="I64" s="3"/>
      <c r="J64" s="3">
        <f t="shared" si="4"/>
        <v>0</v>
      </c>
      <c r="K64" s="3"/>
      <c r="L64" s="3">
        <f t="shared" si="0"/>
        <v>0</v>
      </c>
      <c r="M64" s="3"/>
      <c r="N64" s="3">
        <f t="shared" si="1"/>
        <v>0</v>
      </c>
    </row>
    <row r="65" spans="1:14" ht="48" customHeight="1" x14ac:dyDescent="0.25">
      <c r="A65" s="6"/>
      <c r="B65" s="1" t="s">
        <v>188</v>
      </c>
      <c r="C65" s="1" t="s">
        <v>189</v>
      </c>
      <c r="D65" s="27"/>
      <c r="E65" s="27"/>
      <c r="F65" s="27"/>
      <c r="G65" s="27"/>
      <c r="H65" s="27"/>
      <c r="I65" s="3">
        <v>8100000</v>
      </c>
      <c r="J65" s="3">
        <f t="shared" si="4"/>
        <v>8100000</v>
      </c>
      <c r="K65" s="3"/>
      <c r="L65" s="3">
        <f t="shared" si="0"/>
        <v>8100000</v>
      </c>
      <c r="M65" s="3">
        <f>44181700+54566520</f>
        <v>98748220</v>
      </c>
      <c r="N65" s="3">
        <f t="shared" ref="N65:N100" si="5">L65+M65</f>
        <v>106848220</v>
      </c>
    </row>
    <row r="66" spans="1:14" ht="65.25" customHeight="1" x14ac:dyDescent="0.25">
      <c r="A66" s="6"/>
      <c r="B66" s="1" t="s">
        <v>206</v>
      </c>
      <c r="C66" s="1" t="s">
        <v>207</v>
      </c>
      <c r="D66" s="3"/>
      <c r="E66" s="3"/>
      <c r="F66" s="3"/>
      <c r="G66" s="3"/>
      <c r="H66" s="3"/>
      <c r="I66" s="3">
        <v>169565700</v>
      </c>
      <c r="J66" s="3">
        <f>SUM(I66+H66)</f>
        <v>169565700</v>
      </c>
      <c r="K66" s="3"/>
      <c r="L66" s="3">
        <f t="shared" si="0"/>
        <v>169565700</v>
      </c>
      <c r="M66" s="3"/>
      <c r="N66" s="3">
        <f t="shared" si="5"/>
        <v>169565700</v>
      </c>
    </row>
    <row r="67" spans="1:14" ht="33" customHeight="1" x14ac:dyDescent="0.25">
      <c r="A67" s="6"/>
      <c r="B67" s="1" t="s">
        <v>231</v>
      </c>
      <c r="C67" s="1" t="s">
        <v>208</v>
      </c>
      <c r="D67" s="3"/>
      <c r="E67" s="3"/>
      <c r="F67" s="3"/>
      <c r="G67" s="3"/>
      <c r="H67" s="3"/>
      <c r="I67" s="3">
        <v>1600000</v>
      </c>
      <c r="J67" s="3">
        <f t="shared" si="4"/>
        <v>1600000</v>
      </c>
      <c r="K67" s="3"/>
      <c r="L67" s="3">
        <f t="shared" si="0"/>
        <v>1600000</v>
      </c>
      <c r="M67" s="3"/>
      <c r="N67" s="3">
        <f t="shared" si="5"/>
        <v>1600000</v>
      </c>
    </row>
    <row r="68" spans="1:14" ht="111.75" customHeight="1" x14ac:dyDescent="0.25">
      <c r="A68" s="6"/>
      <c r="B68" s="1" t="s">
        <v>241</v>
      </c>
      <c r="C68" s="1" t="s">
        <v>242</v>
      </c>
      <c r="D68" s="46"/>
      <c r="E68" s="46"/>
      <c r="F68" s="46"/>
      <c r="G68" s="46"/>
      <c r="H68" s="46"/>
      <c r="I68" s="46"/>
      <c r="J68" s="46"/>
      <c r="K68" s="46"/>
      <c r="L68" s="46"/>
      <c r="M68" s="3">
        <f>91432500+14500000+95744300</f>
        <v>201676800</v>
      </c>
      <c r="N68" s="3">
        <f>L68+M68</f>
        <v>201676800</v>
      </c>
    </row>
    <row r="69" spans="1:14" ht="81.75" customHeight="1" x14ac:dyDescent="0.25">
      <c r="A69" s="6"/>
      <c r="B69" s="1" t="s">
        <v>260</v>
      </c>
      <c r="C69" s="1" t="s">
        <v>261</v>
      </c>
      <c r="D69" s="46"/>
      <c r="E69" s="46"/>
      <c r="F69" s="46"/>
      <c r="G69" s="46"/>
      <c r="H69" s="46"/>
      <c r="I69" s="46"/>
      <c r="J69" s="46"/>
      <c r="K69" s="46"/>
      <c r="L69" s="46"/>
      <c r="M69" s="3">
        <v>26336000</v>
      </c>
      <c r="N69" s="3">
        <f>L69+M69</f>
        <v>26336000</v>
      </c>
    </row>
    <row r="70" spans="1:14" ht="174.75" customHeight="1" x14ac:dyDescent="0.25">
      <c r="A70" s="6"/>
      <c r="B70" s="1" t="s">
        <v>209</v>
      </c>
      <c r="C70" s="1" t="s">
        <v>210</v>
      </c>
      <c r="D70" s="3"/>
      <c r="E70" s="3"/>
      <c r="F70" s="3"/>
      <c r="G70" s="3"/>
      <c r="H70" s="3"/>
      <c r="I70" s="3">
        <v>13066100</v>
      </c>
      <c r="J70" s="3">
        <f t="shared" si="4"/>
        <v>13066100</v>
      </c>
      <c r="K70" s="3"/>
      <c r="L70" s="3">
        <f t="shared" si="0"/>
        <v>13066100</v>
      </c>
      <c r="M70" s="3"/>
      <c r="N70" s="3">
        <f t="shared" si="5"/>
        <v>13066100</v>
      </c>
    </row>
    <row r="71" spans="1:14" ht="83.25" customHeight="1" x14ac:dyDescent="0.25">
      <c r="A71" s="6"/>
      <c r="B71" s="1" t="s">
        <v>155</v>
      </c>
      <c r="C71" s="2" t="s">
        <v>156</v>
      </c>
      <c r="D71" s="3"/>
      <c r="E71" s="3">
        <v>8427300</v>
      </c>
      <c r="F71" s="3">
        <f>D71+E71</f>
        <v>8427300</v>
      </c>
      <c r="G71" s="3"/>
      <c r="H71" s="3">
        <f t="shared" si="4"/>
        <v>8427300</v>
      </c>
      <c r="I71" s="3"/>
      <c r="J71" s="3">
        <f t="shared" si="4"/>
        <v>8427300</v>
      </c>
      <c r="K71" s="3"/>
      <c r="L71" s="3">
        <f t="shared" si="0"/>
        <v>8427300</v>
      </c>
      <c r="M71" s="3"/>
      <c r="N71" s="3">
        <f t="shared" si="5"/>
        <v>8427300</v>
      </c>
    </row>
    <row r="72" spans="1:14" ht="80.25" customHeight="1" x14ac:dyDescent="0.25">
      <c r="A72" s="6"/>
      <c r="B72" s="1" t="s">
        <v>184</v>
      </c>
      <c r="C72" s="39" t="s">
        <v>185</v>
      </c>
      <c r="D72" s="3"/>
      <c r="E72" s="3"/>
      <c r="F72" s="3"/>
      <c r="G72" s="3"/>
      <c r="H72" s="3"/>
      <c r="I72" s="3">
        <v>1069650</v>
      </c>
      <c r="J72" s="3">
        <f t="shared" si="4"/>
        <v>1069650</v>
      </c>
      <c r="K72" s="3"/>
      <c r="L72" s="3">
        <f t="shared" si="0"/>
        <v>1069650</v>
      </c>
      <c r="M72" s="3"/>
      <c r="N72" s="3">
        <f t="shared" si="5"/>
        <v>1069650</v>
      </c>
    </row>
    <row r="73" spans="1:14" ht="133.5" customHeight="1" x14ac:dyDescent="0.25">
      <c r="A73" s="6"/>
      <c r="B73" s="1" t="s">
        <v>243</v>
      </c>
      <c r="C73" s="47" t="s">
        <v>244</v>
      </c>
      <c r="D73" s="46"/>
      <c r="E73" s="46"/>
      <c r="F73" s="46"/>
      <c r="G73" s="46"/>
      <c r="H73" s="46"/>
      <c r="I73" s="46"/>
      <c r="J73" s="46"/>
      <c r="K73" s="46"/>
      <c r="L73" s="46"/>
      <c r="M73" s="3">
        <f>38813200+11008700</f>
        <v>49821900</v>
      </c>
      <c r="N73" s="3">
        <f>L73+M73</f>
        <v>49821900</v>
      </c>
    </row>
    <row r="74" spans="1:14" ht="114" customHeight="1" x14ac:dyDescent="0.25">
      <c r="A74" s="6"/>
      <c r="B74" s="1" t="s">
        <v>211</v>
      </c>
      <c r="C74" s="40" t="s">
        <v>212</v>
      </c>
      <c r="D74" s="3"/>
      <c r="E74" s="3"/>
      <c r="F74" s="3"/>
      <c r="G74" s="3"/>
      <c r="H74" s="3"/>
      <c r="I74" s="3">
        <v>6535400</v>
      </c>
      <c r="J74" s="3">
        <f t="shared" si="4"/>
        <v>6535400</v>
      </c>
      <c r="K74" s="3"/>
      <c r="L74" s="3">
        <f t="shared" si="0"/>
        <v>6535400</v>
      </c>
      <c r="M74" s="3"/>
      <c r="N74" s="3">
        <f t="shared" si="5"/>
        <v>6535400</v>
      </c>
    </row>
    <row r="75" spans="1:14" ht="65.25" customHeight="1" x14ac:dyDescent="0.25">
      <c r="A75" s="6"/>
      <c r="B75" s="1" t="s">
        <v>213</v>
      </c>
      <c r="C75" s="2" t="s">
        <v>214</v>
      </c>
      <c r="D75" s="3"/>
      <c r="E75" s="3"/>
      <c r="F75" s="3"/>
      <c r="G75" s="3"/>
      <c r="H75" s="3"/>
      <c r="I75" s="3">
        <v>4836900</v>
      </c>
      <c r="J75" s="3">
        <f t="shared" si="4"/>
        <v>4836900</v>
      </c>
      <c r="K75" s="3"/>
      <c r="L75" s="3">
        <f t="shared" si="0"/>
        <v>4836900</v>
      </c>
      <c r="M75" s="3"/>
      <c r="N75" s="3">
        <f t="shared" si="5"/>
        <v>4836900</v>
      </c>
    </row>
    <row r="76" spans="1:14" ht="48" customHeight="1" x14ac:dyDescent="0.25">
      <c r="A76" s="6"/>
      <c r="B76" s="1" t="s">
        <v>215</v>
      </c>
      <c r="C76" s="2" t="s">
        <v>216</v>
      </c>
      <c r="D76" s="3"/>
      <c r="E76" s="3"/>
      <c r="F76" s="3"/>
      <c r="G76" s="3"/>
      <c r="H76" s="3"/>
      <c r="I76" s="3">
        <v>5127600</v>
      </c>
      <c r="J76" s="3">
        <f t="shared" si="4"/>
        <v>5127600</v>
      </c>
      <c r="K76" s="3"/>
      <c r="L76" s="3">
        <f t="shared" si="0"/>
        <v>5127600</v>
      </c>
      <c r="M76" s="3"/>
      <c r="N76" s="3">
        <f t="shared" si="5"/>
        <v>5127600</v>
      </c>
    </row>
    <row r="77" spans="1:14" ht="96" customHeight="1" x14ac:dyDescent="0.25">
      <c r="A77" s="6"/>
      <c r="B77" s="1" t="s">
        <v>270</v>
      </c>
      <c r="C77" s="2" t="s">
        <v>271</v>
      </c>
      <c r="D77" s="3"/>
      <c r="E77" s="3"/>
      <c r="F77" s="3"/>
      <c r="G77" s="3"/>
      <c r="H77" s="3"/>
      <c r="I77" s="3"/>
      <c r="J77" s="3"/>
      <c r="K77" s="3"/>
      <c r="L77" s="3"/>
      <c r="M77" s="3">
        <v>5226709</v>
      </c>
      <c r="N77" s="3">
        <f t="shared" si="5"/>
        <v>5226709</v>
      </c>
    </row>
    <row r="78" spans="1:14" ht="48.75" customHeight="1" x14ac:dyDescent="0.25">
      <c r="A78" s="6"/>
      <c r="B78" s="1" t="s">
        <v>217</v>
      </c>
      <c r="C78" s="2" t="s">
        <v>218</v>
      </c>
      <c r="D78" s="3"/>
      <c r="E78" s="3"/>
      <c r="F78" s="3"/>
      <c r="G78" s="3"/>
      <c r="H78" s="3"/>
      <c r="I78" s="3">
        <v>274896000</v>
      </c>
      <c r="J78" s="3">
        <f t="shared" si="4"/>
        <v>274896000</v>
      </c>
      <c r="K78" s="3"/>
      <c r="L78" s="3">
        <f t="shared" si="0"/>
        <v>274896000</v>
      </c>
      <c r="M78" s="3"/>
      <c r="N78" s="3">
        <f t="shared" si="5"/>
        <v>274896000</v>
      </c>
    </row>
    <row r="79" spans="1:14" ht="64.5" customHeight="1" x14ac:dyDescent="0.25">
      <c r="A79" s="6"/>
      <c r="B79" s="1" t="s">
        <v>268</v>
      </c>
      <c r="C79" s="2" t="s">
        <v>269</v>
      </c>
      <c r="D79" s="3"/>
      <c r="E79" s="3"/>
      <c r="F79" s="3"/>
      <c r="G79" s="3"/>
      <c r="H79" s="3"/>
      <c r="I79" s="3"/>
      <c r="J79" s="3"/>
      <c r="K79" s="3"/>
      <c r="L79" s="3"/>
      <c r="M79" s="3">
        <f>110105800</f>
        <v>110105800</v>
      </c>
      <c r="N79" s="3">
        <f t="shared" si="5"/>
        <v>110105800</v>
      </c>
    </row>
    <row r="80" spans="1:14" ht="48" customHeight="1" x14ac:dyDescent="0.25">
      <c r="A80" s="6"/>
      <c r="B80" s="1" t="s">
        <v>219</v>
      </c>
      <c r="C80" s="2" t="s">
        <v>220</v>
      </c>
      <c r="D80" s="3"/>
      <c r="E80" s="3"/>
      <c r="F80" s="3"/>
      <c r="G80" s="3"/>
      <c r="H80" s="3"/>
      <c r="I80" s="3">
        <v>63559200</v>
      </c>
      <c r="J80" s="3">
        <f t="shared" si="4"/>
        <v>63559200</v>
      </c>
      <c r="K80" s="3"/>
      <c r="L80" s="3">
        <f t="shared" si="0"/>
        <v>63559200</v>
      </c>
      <c r="M80" s="3"/>
      <c r="N80" s="3">
        <f t="shared" si="5"/>
        <v>63559200</v>
      </c>
    </row>
    <row r="81" spans="1:14" ht="98.25" customHeight="1" x14ac:dyDescent="0.25">
      <c r="A81" s="6"/>
      <c r="B81" s="1" t="s">
        <v>221</v>
      </c>
      <c r="C81" s="2" t="s">
        <v>222</v>
      </c>
      <c r="D81" s="3"/>
      <c r="E81" s="3"/>
      <c r="F81" s="3">
        <v>0</v>
      </c>
      <c r="G81" s="3">
        <v>58582200</v>
      </c>
      <c r="H81" s="3">
        <v>0</v>
      </c>
      <c r="I81" s="3">
        <v>58582200</v>
      </c>
      <c r="J81" s="3">
        <f>SUM(I81+H81)</f>
        <v>58582200</v>
      </c>
      <c r="K81" s="3"/>
      <c r="L81" s="3">
        <f t="shared" si="0"/>
        <v>58582200</v>
      </c>
      <c r="M81" s="3"/>
      <c r="N81" s="3">
        <f t="shared" si="5"/>
        <v>58582200</v>
      </c>
    </row>
    <row r="82" spans="1:14" ht="97.5" customHeight="1" x14ac:dyDescent="0.25">
      <c r="A82" s="6"/>
      <c r="B82" s="1" t="s">
        <v>161</v>
      </c>
      <c r="C82" s="2" t="s">
        <v>162</v>
      </c>
      <c r="D82" s="3"/>
      <c r="E82" s="3"/>
      <c r="F82" s="3"/>
      <c r="G82" s="3">
        <v>28490800</v>
      </c>
      <c r="H82" s="3">
        <f>SUM(G82+F82)</f>
        <v>28490800</v>
      </c>
      <c r="I82" s="3"/>
      <c r="J82" s="3">
        <f>SUM(I82+H82)</f>
        <v>28490800</v>
      </c>
      <c r="K82" s="3"/>
      <c r="L82" s="3">
        <f t="shared" ref="L82:L142" si="6">J82+K82</f>
        <v>28490800</v>
      </c>
      <c r="M82" s="3"/>
      <c r="N82" s="3">
        <f t="shared" si="5"/>
        <v>28490800</v>
      </c>
    </row>
    <row r="83" spans="1:14" ht="49.5" customHeight="1" x14ac:dyDescent="0.25">
      <c r="A83" s="6"/>
      <c r="B83" s="1" t="s">
        <v>166</v>
      </c>
      <c r="C83" s="2" t="s">
        <v>167</v>
      </c>
      <c r="D83" s="3"/>
      <c r="E83" s="3"/>
      <c r="F83" s="3"/>
      <c r="G83" s="3"/>
      <c r="H83" s="3"/>
      <c r="I83" s="3">
        <v>1047000</v>
      </c>
      <c r="J83" s="3">
        <f t="shared" ref="J83:J95" si="7">SUM(I83+H83)</f>
        <v>1047000</v>
      </c>
      <c r="K83" s="3"/>
      <c r="L83" s="3">
        <f t="shared" si="6"/>
        <v>1047000</v>
      </c>
      <c r="M83" s="3"/>
      <c r="N83" s="3">
        <f t="shared" si="5"/>
        <v>1047000</v>
      </c>
    </row>
    <row r="84" spans="1:14" ht="80.25" customHeight="1" x14ac:dyDescent="0.25">
      <c r="A84" s="6"/>
      <c r="B84" s="1" t="s">
        <v>168</v>
      </c>
      <c r="C84" s="2" t="s">
        <v>169</v>
      </c>
      <c r="D84" s="3"/>
      <c r="E84" s="3"/>
      <c r="F84" s="3"/>
      <c r="G84" s="3"/>
      <c r="H84" s="3"/>
      <c r="I84" s="3">
        <v>7541800</v>
      </c>
      <c r="J84" s="3">
        <f t="shared" si="7"/>
        <v>7541800</v>
      </c>
      <c r="K84" s="3"/>
      <c r="L84" s="3">
        <f t="shared" si="6"/>
        <v>7541800</v>
      </c>
      <c r="M84" s="3">
        <v>8295300</v>
      </c>
      <c r="N84" s="3">
        <f t="shared" si="5"/>
        <v>15837100</v>
      </c>
    </row>
    <row r="85" spans="1:14" ht="99.75" customHeight="1" x14ac:dyDescent="0.25">
      <c r="A85" s="6"/>
      <c r="B85" s="1" t="s">
        <v>170</v>
      </c>
      <c r="C85" s="2" t="s">
        <v>179</v>
      </c>
      <c r="D85" s="3"/>
      <c r="E85" s="3"/>
      <c r="F85" s="3"/>
      <c r="G85" s="3"/>
      <c r="H85" s="3"/>
      <c r="I85" s="3">
        <v>43391800</v>
      </c>
      <c r="J85" s="3">
        <f t="shared" si="7"/>
        <v>43391800</v>
      </c>
      <c r="K85" s="3"/>
      <c r="L85" s="3">
        <f t="shared" si="6"/>
        <v>43391800</v>
      </c>
      <c r="M85" s="3"/>
      <c r="N85" s="3">
        <f t="shared" si="5"/>
        <v>43391800</v>
      </c>
    </row>
    <row r="86" spans="1:14" ht="99.75" customHeight="1" x14ac:dyDescent="0.25">
      <c r="A86" s="6"/>
      <c r="B86" s="1" t="s">
        <v>264</v>
      </c>
      <c r="C86" s="2" t="s">
        <v>265</v>
      </c>
      <c r="D86" s="3"/>
      <c r="E86" s="3"/>
      <c r="F86" s="3"/>
      <c r="G86" s="3"/>
      <c r="H86" s="3"/>
      <c r="I86" s="3"/>
      <c r="J86" s="3"/>
      <c r="K86" s="3"/>
      <c r="L86" s="3"/>
      <c r="M86" s="3">
        <v>1752200</v>
      </c>
      <c r="N86" s="3">
        <f t="shared" si="5"/>
        <v>1752200</v>
      </c>
    </row>
    <row r="87" spans="1:14" ht="66.75" customHeight="1" x14ac:dyDescent="0.25">
      <c r="A87" s="6"/>
      <c r="B87" s="1" t="s">
        <v>171</v>
      </c>
      <c r="C87" s="2" t="s">
        <v>180</v>
      </c>
      <c r="D87" s="3"/>
      <c r="E87" s="3"/>
      <c r="F87" s="3"/>
      <c r="G87" s="3"/>
      <c r="H87" s="3"/>
      <c r="I87" s="3">
        <v>59502500</v>
      </c>
      <c r="J87" s="3">
        <f t="shared" si="7"/>
        <v>59502500</v>
      </c>
      <c r="K87" s="3"/>
      <c r="L87" s="3">
        <f t="shared" si="6"/>
        <v>59502500</v>
      </c>
      <c r="M87" s="3">
        <v>39964200</v>
      </c>
      <c r="N87" s="3">
        <f t="shared" si="5"/>
        <v>99466700</v>
      </c>
    </row>
    <row r="88" spans="1:14" ht="48" customHeight="1" x14ac:dyDescent="0.25">
      <c r="A88" s="6"/>
      <c r="B88" s="1" t="s">
        <v>172</v>
      </c>
      <c r="C88" s="2" t="s">
        <v>181</v>
      </c>
      <c r="D88" s="3"/>
      <c r="E88" s="3"/>
      <c r="F88" s="3"/>
      <c r="G88" s="3"/>
      <c r="H88" s="3"/>
      <c r="I88" s="3">
        <v>44093400</v>
      </c>
      <c r="J88" s="3">
        <f t="shared" si="7"/>
        <v>44093400</v>
      </c>
      <c r="K88" s="3"/>
      <c r="L88" s="3">
        <f t="shared" si="6"/>
        <v>44093400</v>
      </c>
      <c r="M88" s="3"/>
      <c r="N88" s="3">
        <f t="shared" si="5"/>
        <v>44093400</v>
      </c>
    </row>
    <row r="89" spans="1:14" ht="48.75" customHeight="1" x14ac:dyDescent="0.25">
      <c r="A89" s="6"/>
      <c r="B89" s="1" t="s">
        <v>173</v>
      </c>
      <c r="C89" s="2" t="s">
        <v>182</v>
      </c>
      <c r="D89" s="3"/>
      <c r="E89" s="3"/>
      <c r="F89" s="3"/>
      <c r="G89" s="3"/>
      <c r="H89" s="3"/>
      <c r="I89" s="3">
        <v>150687600</v>
      </c>
      <c r="J89" s="3">
        <f t="shared" si="7"/>
        <v>150687600</v>
      </c>
      <c r="K89" s="3"/>
      <c r="L89" s="3">
        <f t="shared" si="6"/>
        <v>150687600</v>
      </c>
      <c r="M89" s="3">
        <v>50446000</v>
      </c>
      <c r="N89" s="3">
        <f t="shared" si="5"/>
        <v>201133600</v>
      </c>
    </row>
    <row r="90" spans="1:14" ht="84" customHeight="1" x14ac:dyDescent="0.25">
      <c r="A90" s="6"/>
      <c r="B90" s="1" t="s">
        <v>174</v>
      </c>
      <c r="C90" s="2" t="s">
        <v>175</v>
      </c>
      <c r="D90" s="3"/>
      <c r="E90" s="3"/>
      <c r="F90" s="3"/>
      <c r="G90" s="3"/>
      <c r="H90" s="3"/>
      <c r="I90" s="3">
        <v>29693700</v>
      </c>
      <c r="J90" s="3">
        <f t="shared" si="7"/>
        <v>29693700</v>
      </c>
      <c r="K90" s="3"/>
      <c r="L90" s="3">
        <f t="shared" si="6"/>
        <v>29693700</v>
      </c>
      <c r="M90" s="3">
        <v>6780000</v>
      </c>
      <c r="N90" s="3">
        <f t="shared" si="5"/>
        <v>36473700</v>
      </c>
    </row>
    <row r="91" spans="1:14" ht="96.75" customHeight="1" x14ac:dyDescent="0.25">
      <c r="A91" s="6"/>
      <c r="B91" s="1" t="s">
        <v>176</v>
      </c>
      <c r="C91" s="2" t="s">
        <v>177</v>
      </c>
      <c r="D91" s="3"/>
      <c r="E91" s="3"/>
      <c r="F91" s="3"/>
      <c r="G91" s="3"/>
      <c r="H91" s="3"/>
      <c r="I91" s="3">
        <v>245208800</v>
      </c>
      <c r="J91" s="3">
        <f t="shared" si="7"/>
        <v>245208800</v>
      </c>
      <c r="K91" s="3"/>
      <c r="L91" s="3">
        <f t="shared" si="6"/>
        <v>245208800</v>
      </c>
      <c r="M91" s="3"/>
      <c r="N91" s="3">
        <f t="shared" si="5"/>
        <v>245208800</v>
      </c>
    </row>
    <row r="92" spans="1:14" ht="96.75" customHeight="1" x14ac:dyDescent="0.25">
      <c r="A92" s="6"/>
      <c r="B92" s="1" t="s">
        <v>254</v>
      </c>
      <c r="C92" s="2" t="s">
        <v>255</v>
      </c>
      <c r="D92" s="3"/>
      <c r="E92" s="3"/>
      <c r="F92" s="3"/>
      <c r="G92" s="3"/>
      <c r="H92" s="3"/>
      <c r="I92" s="3"/>
      <c r="J92" s="3"/>
      <c r="K92" s="3"/>
      <c r="L92" s="3"/>
      <c r="M92" s="3">
        <v>1752200</v>
      </c>
      <c r="N92" s="3">
        <f t="shared" si="5"/>
        <v>1752200</v>
      </c>
    </row>
    <row r="93" spans="1:14" ht="36.75" customHeight="1" x14ac:dyDescent="0.25">
      <c r="A93" s="6"/>
      <c r="B93" s="1" t="s">
        <v>256</v>
      </c>
      <c r="C93" s="2" t="s">
        <v>257</v>
      </c>
      <c r="D93" s="3"/>
      <c r="E93" s="3"/>
      <c r="F93" s="3"/>
      <c r="G93" s="3"/>
      <c r="H93" s="3"/>
      <c r="I93" s="3"/>
      <c r="J93" s="3"/>
      <c r="K93" s="3"/>
      <c r="L93" s="3"/>
      <c r="M93" s="3">
        <v>9750000</v>
      </c>
      <c r="N93" s="3">
        <f t="shared" si="5"/>
        <v>9750000</v>
      </c>
    </row>
    <row r="94" spans="1:14" ht="51" customHeight="1" x14ac:dyDescent="0.25">
      <c r="A94" s="6"/>
      <c r="B94" s="1" t="s">
        <v>258</v>
      </c>
      <c r="C94" s="2" t="s">
        <v>259</v>
      </c>
      <c r="D94" s="3"/>
      <c r="E94" s="3"/>
      <c r="F94" s="3"/>
      <c r="G94" s="3"/>
      <c r="H94" s="3"/>
      <c r="I94" s="3"/>
      <c r="J94" s="3"/>
      <c r="K94" s="3"/>
      <c r="L94" s="3"/>
      <c r="M94" s="3">
        <v>4426000</v>
      </c>
      <c r="N94" s="3">
        <f t="shared" si="5"/>
        <v>4426000</v>
      </c>
    </row>
    <row r="95" spans="1:14" ht="81" customHeight="1" x14ac:dyDescent="0.25">
      <c r="A95" s="6"/>
      <c r="B95" s="1" t="s">
        <v>178</v>
      </c>
      <c r="C95" s="41" t="s">
        <v>183</v>
      </c>
      <c r="D95" s="3"/>
      <c r="E95" s="3"/>
      <c r="F95" s="3"/>
      <c r="G95" s="3"/>
      <c r="H95" s="3"/>
      <c r="I95" s="3">
        <v>5936000</v>
      </c>
      <c r="J95" s="3">
        <f t="shared" si="7"/>
        <v>5936000</v>
      </c>
      <c r="K95" s="3"/>
      <c r="L95" s="3">
        <f t="shared" si="6"/>
        <v>5936000</v>
      </c>
      <c r="M95" s="3"/>
      <c r="N95" s="3">
        <f t="shared" si="5"/>
        <v>5936000</v>
      </c>
    </row>
    <row r="96" spans="1:14" ht="111.75" customHeight="1" x14ac:dyDescent="0.25">
      <c r="A96" s="6"/>
      <c r="B96" s="1" t="s">
        <v>252</v>
      </c>
      <c r="C96" s="41" t="s">
        <v>253</v>
      </c>
      <c r="D96" s="3"/>
      <c r="E96" s="3"/>
      <c r="F96" s="3"/>
      <c r="G96" s="3"/>
      <c r="H96" s="3"/>
      <c r="I96" s="3"/>
      <c r="J96" s="3"/>
      <c r="K96" s="3"/>
      <c r="L96" s="3"/>
      <c r="M96" s="3">
        <v>92490</v>
      </c>
      <c r="N96" s="3">
        <f t="shared" si="5"/>
        <v>92490</v>
      </c>
    </row>
    <row r="97" spans="1:14" ht="49.5" customHeight="1" x14ac:dyDescent="0.25">
      <c r="A97" s="6"/>
      <c r="B97" s="1" t="s">
        <v>245</v>
      </c>
      <c r="C97" s="2" t="s">
        <v>246</v>
      </c>
      <c r="D97" s="46"/>
      <c r="E97" s="46"/>
      <c r="F97" s="46"/>
      <c r="G97" s="46"/>
      <c r="H97" s="46"/>
      <c r="I97" s="46"/>
      <c r="J97" s="46"/>
      <c r="K97" s="46"/>
      <c r="L97" s="46"/>
      <c r="M97" s="3">
        <f>345000000+40751200</f>
        <v>385751200</v>
      </c>
      <c r="N97" s="3">
        <f>L97+M97</f>
        <v>385751200</v>
      </c>
    </row>
    <row r="98" spans="1:14" ht="35.25" customHeight="1" x14ac:dyDescent="0.25">
      <c r="A98" s="6"/>
      <c r="B98" s="18" t="s">
        <v>108</v>
      </c>
      <c r="C98" s="18" t="s">
        <v>109</v>
      </c>
      <c r="D98" s="28">
        <f>SUM(D99:D120)</f>
        <v>2263874400</v>
      </c>
      <c r="E98" s="28">
        <f>SUM(E99:E120)</f>
        <v>0</v>
      </c>
      <c r="F98" s="28">
        <f t="shared" si="3"/>
        <v>2263874400</v>
      </c>
      <c r="G98" s="28">
        <f>SUM(G99:G120)</f>
        <v>-6165600</v>
      </c>
      <c r="H98" s="28">
        <f>SUM(H99:H120)</f>
        <v>2257708800</v>
      </c>
      <c r="I98" s="28">
        <f>SUM(I99:I120)</f>
        <v>168684600</v>
      </c>
      <c r="J98" s="28">
        <f>SUM(J99:J120)</f>
        <v>2426393400</v>
      </c>
      <c r="K98" s="28">
        <f>SUM(K99:K120)</f>
        <v>0</v>
      </c>
      <c r="L98" s="28">
        <f t="shared" si="6"/>
        <v>2426393400</v>
      </c>
      <c r="M98" s="28">
        <f>SUM(M99:M120)</f>
        <v>-106630500</v>
      </c>
      <c r="N98" s="28">
        <f t="shared" si="5"/>
        <v>2319762900</v>
      </c>
    </row>
    <row r="99" spans="1:14" ht="51" customHeight="1" x14ac:dyDescent="0.25">
      <c r="A99" s="6"/>
      <c r="B99" s="1" t="s">
        <v>110</v>
      </c>
      <c r="C99" s="1" t="s">
        <v>111</v>
      </c>
      <c r="D99" s="3">
        <v>1116182400</v>
      </c>
      <c r="E99" s="3"/>
      <c r="F99" s="3">
        <f t="shared" si="3"/>
        <v>1116182400</v>
      </c>
      <c r="G99" s="9"/>
      <c r="H99" s="3">
        <f>SUM(G99+F99)</f>
        <v>1116182400</v>
      </c>
      <c r="I99" s="9"/>
      <c r="J99" s="3">
        <f>SUM(I99+H99)</f>
        <v>1116182400</v>
      </c>
      <c r="K99" s="3"/>
      <c r="L99" s="3">
        <f t="shared" si="6"/>
        <v>1116182400</v>
      </c>
      <c r="M99" s="3">
        <v>-111630500</v>
      </c>
      <c r="N99" s="3">
        <f t="shared" si="5"/>
        <v>1004551900</v>
      </c>
    </row>
    <row r="100" spans="1:14" ht="51.75" customHeight="1" x14ac:dyDescent="0.25">
      <c r="A100" s="6"/>
      <c r="B100" s="1" t="s">
        <v>112</v>
      </c>
      <c r="C100" s="1" t="s">
        <v>113</v>
      </c>
      <c r="D100" s="3">
        <v>50456700</v>
      </c>
      <c r="E100" s="3"/>
      <c r="F100" s="3">
        <f t="shared" si="3"/>
        <v>50456700</v>
      </c>
      <c r="G100" s="9"/>
      <c r="H100" s="3">
        <f>SUM(G100+F100)</f>
        <v>50456700</v>
      </c>
      <c r="I100" s="9"/>
      <c r="J100" s="3">
        <f>SUM(I100+H100)</f>
        <v>50456700</v>
      </c>
      <c r="K100" s="3"/>
      <c r="L100" s="3">
        <f t="shared" si="6"/>
        <v>50456700</v>
      </c>
      <c r="M100" s="3"/>
      <c r="N100" s="3">
        <f t="shared" si="5"/>
        <v>50456700</v>
      </c>
    </row>
    <row r="101" spans="1:14" ht="82.5" customHeight="1" x14ac:dyDescent="0.25">
      <c r="A101" s="6"/>
      <c r="B101" s="1" t="s">
        <v>114</v>
      </c>
      <c r="C101" s="1" t="s">
        <v>115</v>
      </c>
      <c r="D101" s="3">
        <v>87138900</v>
      </c>
      <c r="E101" s="3"/>
      <c r="F101" s="3">
        <f t="shared" si="3"/>
        <v>87138900</v>
      </c>
      <c r="G101" s="9"/>
      <c r="H101" s="3">
        <f t="shared" ref="H101:J111" si="8">SUM(G101+F101)</f>
        <v>87138900</v>
      </c>
      <c r="I101" s="9"/>
      <c r="J101" s="3">
        <f t="shared" si="8"/>
        <v>87138900</v>
      </c>
      <c r="K101" s="3"/>
      <c r="L101" s="3">
        <f t="shared" si="6"/>
        <v>87138900</v>
      </c>
      <c r="M101" s="3"/>
      <c r="N101" s="3">
        <f t="shared" ref="N101:N141" si="9">L101+M101</f>
        <v>87138900</v>
      </c>
    </row>
    <row r="102" spans="1:14" ht="50.25" customHeight="1" x14ac:dyDescent="0.25">
      <c r="A102" s="6"/>
      <c r="B102" s="1" t="s">
        <v>116</v>
      </c>
      <c r="C102" s="1" t="s">
        <v>117</v>
      </c>
      <c r="D102" s="3">
        <v>190300</v>
      </c>
      <c r="E102" s="3"/>
      <c r="F102" s="3">
        <f t="shared" si="3"/>
        <v>190300</v>
      </c>
      <c r="G102" s="9"/>
      <c r="H102" s="3">
        <f t="shared" si="8"/>
        <v>190300</v>
      </c>
      <c r="I102" s="9"/>
      <c r="J102" s="3">
        <f t="shared" si="8"/>
        <v>190300</v>
      </c>
      <c r="K102" s="3"/>
      <c r="L102" s="3">
        <f t="shared" si="6"/>
        <v>190300</v>
      </c>
      <c r="M102" s="3"/>
      <c r="N102" s="3">
        <f t="shared" ref="N102:N109" si="10">L102+M102</f>
        <v>190300</v>
      </c>
    </row>
    <row r="103" spans="1:14" ht="50.25" customHeight="1" x14ac:dyDescent="0.25">
      <c r="A103" s="6"/>
      <c r="B103" s="1" t="s">
        <v>118</v>
      </c>
      <c r="C103" s="1" t="s">
        <v>119</v>
      </c>
      <c r="D103" s="3">
        <f>225600</f>
        <v>225600</v>
      </c>
      <c r="E103" s="3"/>
      <c r="F103" s="3">
        <f t="shared" si="3"/>
        <v>225600</v>
      </c>
      <c r="G103" s="9"/>
      <c r="H103" s="3">
        <f t="shared" si="8"/>
        <v>225600</v>
      </c>
      <c r="I103" s="9"/>
      <c r="J103" s="3">
        <f t="shared" si="8"/>
        <v>225600</v>
      </c>
      <c r="K103" s="3"/>
      <c r="L103" s="3">
        <f t="shared" si="6"/>
        <v>225600</v>
      </c>
      <c r="M103" s="3"/>
      <c r="N103" s="3">
        <f t="shared" si="10"/>
        <v>225600</v>
      </c>
    </row>
    <row r="104" spans="1:14" ht="229.5" customHeight="1" x14ac:dyDescent="0.25">
      <c r="A104" s="6"/>
      <c r="B104" s="1" t="s">
        <v>120</v>
      </c>
      <c r="C104" s="1" t="s">
        <v>164</v>
      </c>
      <c r="D104" s="3">
        <v>206700</v>
      </c>
      <c r="E104" s="3"/>
      <c r="F104" s="3">
        <f t="shared" si="3"/>
        <v>206700</v>
      </c>
      <c r="G104" s="9"/>
      <c r="H104" s="3">
        <f>SUM(G104+F104)</f>
        <v>206700</v>
      </c>
      <c r="I104" s="9"/>
      <c r="J104" s="3">
        <f>SUM(I104+H104)</f>
        <v>206700</v>
      </c>
      <c r="K104" s="3"/>
      <c r="L104" s="3">
        <f t="shared" si="6"/>
        <v>206700</v>
      </c>
      <c r="M104" s="3"/>
      <c r="N104" s="3">
        <f t="shared" si="10"/>
        <v>206700</v>
      </c>
    </row>
    <row r="105" spans="1:14" ht="145.5" customHeight="1" x14ac:dyDescent="0.25">
      <c r="A105" s="6"/>
      <c r="B105" s="1" t="s">
        <v>121</v>
      </c>
      <c r="C105" s="1" t="s">
        <v>151</v>
      </c>
      <c r="D105" s="3">
        <v>158000</v>
      </c>
      <c r="E105" s="3"/>
      <c r="F105" s="3">
        <f t="shared" si="3"/>
        <v>158000</v>
      </c>
      <c r="G105" s="9"/>
      <c r="H105" s="3">
        <f t="shared" si="8"/>
        <v>158000</v>
      </c>
      <c r="I105" s="9"/>
      <c r="J105" s="3">
        <f t="shared" si="8"/>
        <v>158000</v>
      </c>
      <c r="K105" s="3"/>
      <c r="L105" s="3">
        <f t="shared" si="6"/>
        <v>158000</v>
      </c>
      <c r="M105" s="3"/>
      <c r="N105" s="3">
        <f t="shared" si="10"/>
        <v>158000</v>
      </c>
    </row>
    <row r="106" spans="1:14" ht="174" customHeight="1" x14ac:dyDescent="0.25">
      <c r="A106" s="6"/>
      <c r="B106" s="1" t="s">
        <v>122</v>
      </c>
      <c r="C106" s="1" t="s">
        <v>165</v>
      </c>
      <c r="D106" s="3">
        <v>1457700</v>
      </c>
      <c r="E106" s="3"/>
      <c r="F106" s="3">
        <f t="shared" si="3"/>
        <v>1457700</v>
      </c>
      <c r="G106" s="9"/>
      <c r="H106" s="3">
        <f>SUM(G106+F106)</f>
        <v>1457700</v>
      </c>
      <c r="I106" s="9"/>
      <c r="J106" s="3">
        <f>SUM(I106+H106)</f>
        <v>1457700</v>
      </c>
      <c r="K106" s="3"/>
      <c r="L106" s="3">
        <f t="shared" si="6"/>
        <v>1457700</v>
      </c>
      <c r="M106" s="3"/>
      <c r="N106" s="3">
        <f t="shared" si="10"/>
        <v>1457700</v>
      </c>
    </row>
    <row r="107" spans="1:14" ht="64.5" customHeight="1" x14ac:dyDescent="0.25">
      <c r="A107" s="6"/>
      <c r="B107" s="1" t="s">
        <v>123</v>
      </c>
      <c r="C107" s="1" t="s">
        <v>124</v>
      </c>
      <c r="D107" s="3">
        <v>13491600</v>
      </c>
      <c r="E107" s="3"/>
      <c r="F107" s="3">
        <f t="shared" si="3"/>
        <v>13491600</v>
      </c>
      <c r="G107" s="9"/>
      <c r="H107" s="3">
        <f t="shared" si="8"/>
        <v>13491600</v>
      </c>
      <c r="I107" s="9"/>
      <c r="J107" s="3">
        <f t="shared" si="8"/>
        <v>13491600</v>
      </c>
      <c r="K107" s="3"/>
      <c r="L107" s="3">
        <f t="shared" si="6"/>
        <v>13491600</v>
      </c>
      <c r="M107" s="3"/>
      <c r="N107" s="3">
        <f t="shared" si="10"/>
        <v>13491600</v>
      </c>
    </row>
    <row r="108" spans="1:14" ht="52.5" customHeight="1" x14ac:dyDescent="0.25">
      <c r="A108" s="6"/>
      <c r="B108" s="1" t="s">
        <v>125</v>
      </c>
      <c r="C108" s="1" t="s">
        <v>126</v>
      </c>
      <c r="D108" s="3">
        <v>160304500</v>
      </c>
      <c r="E108" s="3"/>
      <c r="F108" s="3">
        <f t="shared" si="3"/>
        <v>160304500</v>
      </c>
      <c r="G108" s="9"/>
      <c r="H108" s="3">
        <f>SUM(G108+F108)</f>
        <v>160304500</v>
      </c>
      <c r="I108" s="9"/>
      <c r="J108" s="3">
        <f>SUM(I108+H108)</f>
        <v>160304500</v>
      </c>
      <c r="K108" s="3"/>
      <c r="L108" s="3">
        <f t="shared" si="6"/>
        <v>160304500</v>
      </c>
      <c r="M108" s="3">
        <v>5000000</v>
      </c>
      <c r="N108" s="3">
        <f t="shared" si="10"/>
        <v>165304500</v>
      </c>
    </row>
    <row r="109" spans="1:14" ht="50.25" customHeight="1" x14ac:dyDescent="0.25">
      <c r="A109" s="6"/>
      <c r="B109" s="1" t="s">
        <v>127</v>
      </c>
      <c r="C109" s="1" t="s">
        <v>128</v>
      </c>
      <c r="D109" s="3">
        <v>8054200</v>
      </c>
      <c r="E109" s="3"/>
      <c r="F109" s="3">
        <f t="shared" si="3"/>
        <v>8054200</v>
      </c>
      <c r="G109" s="9"/>
      <c r="H109" s="3">
        <f t="shared" si="8"/>
        <v>8054200</v>
      </c>
      <c r="I109" s="9"/>
      <c r="J109" s="3">
        <f t="shared" si="8"/>
        <v>8054200</v>
      </c>
      <c r="K109" s="3"/>
      <c r="L109" s="3">
        <f t="shared" si="6"/>
        <v>8054200</v>
      </c>
      <c r="M109" s="3"/>
      <c r="N109" s="3">
        <f t="shared" si="10"/>
        <v>8054200</v>
      </c>
    </row>
    <row r="110" spans="1:14" ht="64.5" customHeight="1" x14ac:dyDescent="0.25">
      <c r="A110" s="6"/>
      <c r="B110" s="1" t="s">
        <v>129</v>
      </c>
      <c r="C110" s="1" t="s">
        <v>130</v>
      </c>
      <c r="D110" s="3">
        <v>6262900</v>
      </c>
      <c r="E110" s="3"/>
      <c r="F110" s="3">
        <f t="shared" si="3"/>
        <v>6262900</v>
      </c>
      <c r="G110" s="9"/>
      <c r="H110" s="3">
        <f t="shared" si="8"/>
        <v>6262900</v>
      </c>
      <c r="I110" s="9"/>
      <c r="J110" s="3">
        <f t="shared" si="8"/>
        <v>6262900</v>
      </c>
      <c r="K110" s="3"/>
      <c r="L110" s="3">
        <f t="shared" si="6"/>
        <v>6262900</v>
      </c>
      <c r="M110" s="3"/>
      <c r="N110" s="3">
        <f t="shared" si="9"/>
        <v>6262900</v>
      </c>
    </row>
    <row r="111" spans="1:14" ht="125.25" customHeight="1" x14ac:dyDescent="0.25">
      <c r="A111" s="6"/>
      <c r="B111" s="1" t="s">
        <v>131</v>
      </c>
      <c r="C111" s="42" t="s">
        <v>152</v>
      </c>
      <c r="D111" s="3">
        <v>518094900</v>
      </c>
      <c r="E111" s="3"/>
      <c r="F111" s="3">
        <f t="shared" ref="F111:F142" si="11">D111+E111</f>
        <v>518094900</v>
      </c>
      <c r="G111" s="9"/>
      <c r="H111" s="3">
        <f t="shared" si="8"/>
        <v>518094900</v>
      </c>
      <c r="I111" s="9"/>
      <c r="J111" s="3">
        <f t="shared" si="8"/>
        <v>518094900</v>
      </c>
      <c r="K111" s="3"/>
      <c r="L111" s="3">
        <f t="shared" si="6"/>
        <v>518094900</v>
      </c>
      <c r="M111" s="3"/>
      <c r="N111" s="3">
        <f>L111+M111</f>
        <v>518094900</v>
      </c>
    </row>
    <row r="112" spans="1:14" ht="62.25" customHeight="1" x14ac:dyDescent="0.25">
      <c r="A112" s="6"/>
      <c r="B112" s="1" t="s">
        <v>132</v>
      </c>
      <c r="C112" s="42" t="s">
        <v>235</v>
      </c>
      <c r="D112" s="3">
        <v>156300</v>
      </c>
      <c r="E112" s="3"/>
      <c r="F112" s="3">
        <f t="shared" si="11"/>
        <v>156300</v>
      </c>
      <c r="G112" s="9"/>
      <c r="H112" s="3">
        <f>SUM(G112+F112)</f>
        <v>156300</v>
      </c>
      <c r="I112" s="9"/>
      <c r="J112" s="3">
        <f>SUM(I112+H112)</f>
        <v>156300</v>
      </c>
      <c r="K112" s="3"/>
      <c r="L112" s="3">
        <f t="shared" si="6"/>
        <v>156300</v>
      </c>
      <c r="M112" s="3"/>
      <c r="N112" s="3">
        <f>L112+M112</f>
        <v>156300</v>
      </c>
    </row>
    <row r="113" spans="1:14" ht="113.25" customHeight="1" x14ac:dyDescent="0.25">
      <c r="A113" s="6"/>
      <c r="B113" s="1" t="s">
        <v>133</v>
      </c>
      <c r="C113" s="42" t="s">
        <v>236</v>
      </c>
      <c r="D113" s="3">
        <v>4318300</v>
      </c>
      <c r="E113" s="3"/>
      <c r="F113" s="3">
        <f t="shared" si="11"/>
        <v>4318300</v>
      </c>
      <c r="G113" s="9"/>
      <c r="H113" s="3">
        <f>SUM(G113+F113)</f>
        <v>4318300</v>
      </c>
      <c r="I113" s="9"/>
      <c r="J113" s="3">
        <f>SUM(I113+H113)</f>
        <v>4318300</v>
      </c>
      <c r="K113" s="3"/>
      <c r="L113" s="3">
        <f t="shared" si="6"/>
        <v>4318300</v>
      </c>
      <c r="M113" s="3"/>
      <c r="N113" s="3">
        <f t="shared" si="9"/>
        <v>4318300</v>
      </c>
    </row>
    <row r="114" spans="1:14" ht="111" customHeight="1" x14ac:dyDescent="0.25">
      <c r="A114" s="6"/>
      <c r="B114" s="1" t="s">
        <v>134</v>
      </c>
      <c r="C114" s="42" t="s">
        <v>135</v>
      </c>
      <c r="D114" s="3">
        <v>15560500</v>
      </c>
      <c r="E114" s="3"/>
      <c r="F114" s="3">
        <f t="shared" si="11"/>
        <v>15560500</v>
      </c>
      <c r="G114" s="9"/>
      <c r="H114" s="3">
        <f t="shared" ref="H114:J115" si="12">SUM(G114+F114)</f>
        <v>15560500</v>
      </c>
      <c r="I114" s="9"/>
      <c r="J114" s="3">
        <f t="shared" si="12"/>
        <v>15560500</v>
      </c>
      <c r="K114" s="3"/>
      <c r="L114" s="3">
        <f t="shared" si="6"/>
        <v>15560500</v>
      </c>
      <c r="M114" s="3"/>
      <c r="N114" s="3">
        <f>L114+M114</f>
        <v>15560500</v>
      </c>
    </row>
    <row r="115" spans="1:14" ht="66" customHeight="1" x14ac:dyDescent="0.25">
      <c r="A115" s="6"/>
      <c r="B115" s="1" t="s">
        <v>136</v>
      </c>
      <c r="C115" s="1" t="s">
        <v>153</v>
      </c>
      <c r="D115" s="3">
        <v>2038700</v>
      </c>
      <c r="E115" s="3"/>
      <c r="F115" s="3">
        <f t="shared" si="11"/>
        <v>2038700</v>
      </c>
      <c r="G115" s="9"/>
      <c r="H115" s="3">
        <f t="shared" si="12"/>
        <v>2038700</v>
      </c>
      <c r="I115" s="9"/>
      <c r="J115" s="3">
        <f t="shared" si="12"/>
        <v>2038700</v>
      </c>
      <c r="K115" s="3"/>
      <c r="L115" s="3">
        <f t="shared" si="6"/>
        <v>2038700</v>
      </c>
      <c r="M115" s="3"/>
      <c r="N115" s="3">
        <f>L115+M115</f>
        <v>2038700</v>
      </c>
    </row>
    <row r="116" spans="1:14" ht="114" customHeight="1" x14ac:dyDescent="0.25">
      <c r="A116" s="6"/>
      <c r="B116" s="1" t="s">
        <v>137</v>
      </c>
      <c r="C116" s="1" t="s">
        <v>138</v>
      </c>
      <c r="D116" s="3">
        <v>10221700</v>
      </c>
      <c r="E116" s="3"/>
      <c r="F116" s="3">
        <f t="shared" si="11"/>
        <v>10221700</v>
      </c>
      <c r="G116" s="9"/>
      <c r="H116" s="3">
        <f>SUM(G116+F116)</f>
        <v>10221700</v>
      </c>
      <c r="I116" s="9"/>
      <c r="J116" s="3">
        <f>SUM(I116+H116)</f>
        <v>10221700</v>
      </c>
      <c r="K116" s="3"/>
      <c r="L116" s="3">
        <f t="shared" si="6"/>
        <v>10221700</v>
      </c>
      <c r="M116" s="3"/>
      <c r="N116" s="3">
        <f t="shared" si="9"/>
        <v>10221700</v>
      </c>
    </row>
    <row r="117" spans="1:14" ht="114" customHeight="1" x14ac:dyDescent="0.25">
      <c r="A117" s="6"/>
      <c r="B117" s="1" t="s">
        <v>233</v>
      </c>
      <c r="C117" s="1" t="s">
        <v>234</v>
      </c>
      <c r="D117" s="3"/>
      <c r="E117" s="3"/>
      <c r="F117" s="3"/>
      <c r="G117" s="9"/>
      <c r="H117" s="3"/>
      <c r="I117" s="9">
        <v>168684600</v>
      </c>
      <c r="J117" s="3">
        <f>SUM(I117+H117)</f>
        <v>168684600</v>
      </c>
      <c r="K117" s="3"/>
      <c r="L117" s="3">
        <f t="shared" si="6"/>
        <v>168684600</v>
      </c>
      <c r="M117" s="3"/>
      <c r="N117" s="3">
        <f t="shared" si="9"/>
        <v>168684600</v>
      </c>
    </row>
    <row r="118" spans="1:14" ht="142.5" customHeight="1" x14ac:dyDescent="0.25">
      <c r="A118" s="6"/>
      <c r="B118" s="1" t="s">
        <v>139</v>
      </c>
      <c r="C118" s="42" t="s">
        <v>237</v>
      </c>
      <c r="D118" s="3">
        <v>236109600</v>
      </c>
      <c r="E118" s="3"/>
      <c r="F118" s="3">
        <f t="shared" si="11"/>
        <v>236109600</v>
      </c>
      <c r="G118" s="9">
        <v>-6165600</v>
      </c>
      <c r="H118" s="3">
        <f t="shared" ref="H118:J119" si="13">SUM(G118+F118)</f>
        <v>229944000</v>
      </c>
      <c r="I118" s="9"/>
      <c r="J118" s="3">
        <f t="shared" si="13"/>
        <v>229944000</v>
      </c>
      <c r="K118" s="3"/>
      <c r="L118" s="3">
        <f t="shared" si="6"/>
        <v>229944000</v>
      </c>
      <c r="M118" s="3"/>
      <c r="N118" s="3">
        <f t="shared" si="9"/>
        <v>229944000</v>
      </c>
    </row>
    <row r="119" spans="1:14" ht="114.75" customHeight="1" x14ac:dyDescent="0.25">
      <c r="A119" s="6"/>
      <c r="B119" s="1" t="s">
        <v>140</v>
      </c>
      <c r="C119" s="1" t="s">
        <v>141</v>
      </c>
      <c r="D119" s="3">
        <v>28734700</v>
      </c>
      <c r="E119" s="3"/>
      <c r="F119" s="3">
        <f t="shared" si="11"/>
        <v>28734700</v>
      </c>
      <c r="G119" s="9"/>
      <c r="H119" s="3">
        <f t="shared" si="13"/>
        <v>28734700</v>
      </c>
      <c r="I119" s="9"/>
      <c r="J119" s="3">
        <f t="shared" si="13"/>
        <v>28734700</v>
      </c>
      <c r="K119" s="3"/>
      <c r="L119" s="3">
        <f t="shared" si="6"/>
        <v>28734700</v>
      </c>
      <c r="M119" s="3"/>
      <c r="N119" s="3">
        <f t="shared" si="9"/>
        <v>28734700</v>
      </c>
    </row>
    <row r="120" spans="1:14" ht="81" customHeight="1" x14ac:dyDescent="0.25">
      <c r="A120" s="6"/>
      <c r="B120" s="1" t="s">
        <v>142</v>
      </c>
      <c r="C120" s="1" t="s">
        <v>143</v>
      </c>
      <c r="D120" s="21">
        <v>4510200</v>
      </c>
      <c r="E120" s="21"/>
      <c r="F120" s="9">
        <f t="shared" si="11"/>
        <v>4510200</v>
      </c>
      <c r="G120" s="9"/>
      <c r="H120" s="9">
        <f>SUM(G120+F120)</f>
        <v>4510200</v>
      </c>
      <c r="I120" s="9"/>
      <c r="J120" s="9">
        <f>SUM(I120+H120)</f>
        <v>4510200</v>
      </c>
      <c r="K120" s="9"/>
      <c r="L120" s="9">
        <f t="shared" si="6"/>
        <v>4510200</v>
      </c>
      <c r="M120" s="9"/>
      <c r="N120" s="9">
        <f t="shared" si="9"/>
        <v>4510200</v>
      </c>
    </row>
    <row r="121" spans="1:14" ht="18" customHeight="1" x14ac:dyDescent="0.25">
      <c r="A121" s="6"/>
      <c r="B121" s="29" t="s">
        <v>144</v>
      </c>
      <c r="C121" s="43" t="s">
        <v>145</v>
      </c>
      <c r="D121" s="26">
        <f>SUM(D122:D125)</f>
        <v>11219576</v>
      </c>
      <c r="E121" s="26">
        <f>SUM(E122:E125)</f>
        <v>0</v>
      </c>
      <c r="F121" s="26">
        <f t="shared" si="11"/>
        <v>11219576</v>
      </c>
      <c r="G121" s="26">
        <f>SUM(G122:G125)</f>
        <v>0</v>
      </c>
      <c r="H121" s="26">
        <f>SUM(H122:H131)</f>
        <v>11219576</v>
      </c>
      <c r="I121" s="26">
        <f>SUM(I122:I131)</f>
        <v>148268700</v>
      </c>
      <c r="J121" s="26">
        <f>SUM(J122:J131)</f>
        <v>159488276</v>
      </c>
      <c r="K121" s="26">
        <f>SUM(K122:K131)</f>
        <v>0</v>
      </c>
      <c r="L121" s="26">
        <f t="shared" si="6"/>
        <v>159488276</v>
      </c>
      <c r="M121" s="26">
        <f>SUM(M122:M131)</f>
        <v>6961000</v>
      </c>
      <c r="N121" s="26">
        <f t="shared" si="9"/>
        <v>166449276</v>
      </c>
    </row>
    <row r="122" spans="1:14" ht="66.75" customHeight="1" x14ac:dyDescent="0.25">
      <c r="A122" s="6"/>
      <c r="B122" s="1" t="s">
        <v>187</v>
      </c>
      <c r="C122" s="1" t="s">
        <v>146</v>
      </c>
      <c r="D122" s="3">
        <v>6450400</v>
      </c>
      <c r="E122" s="3"/>
      <c r="F122" s="3">
        <f t="shared" si="11"/>
        <v>6450400</v>
      </c>
      <c r="G122" s="3"/>
      <c r="H122" s="3">
        <f>SUM(G122+F122)</f>
        <v>6450400</v>
      </c>
      <c r="I122" s="3">
        <v>1490000</v>
      </c>
      <c r="J122" s="3">
        <f>SUM(I122+H122)</f>
        <v>7940400</v>
      </c>
      <c r="K122" s="3"/>
      <c r="L122" s="3">
        <f t="shared" si="6"/>
        <v>7940400</v>
      </c>
      <c r="M122" s="3"/>
      <c r="N122" s="3">
        <f t="shared" si="9"/>
        <v>7940400</v>
      </c>
    </row>
    <row r="123" spans="1:14" ht="66.75" customHeight="1" x14ac:dyDescent="0.25">
      <c r="A123" s="6"/>
      <c r="B123" s="1" t="s">
        <v>186</v>
      </c>
      <c r="C123" s="1" t="s">
        <v>147</v>
      </c>
      <c r="D123" s="3">
        <v>1656176</v>
      </c>
      <c r="E123" s="3"/>
      <c r="F123" s="3">
        <f t="shared" si="11"/>
        <v>1656176</v>
      </c>
      <c r="G123" s="3"/>
      <c r="H123" s="3">
        <f t="shared" ref="H123:J133" si="14">SUM(G123+F123)</f>
        <v>1656176</v>
      </c>
      <c r="I123" s="3">
        <v>1188000</v>
      </c>
      <c r="J123" s="3">
        <f t="shared" si="14"/>
        <v>2844176</v>
      </c>
      <c r="K123" s="3"/>
      <c r="L123" s="3">
        <f t="shared" si="6"/>
        <v>2844176</v>
      </c>
      <c r="M123" s="3">
        <v>151000</v>
      </c>
      <c r="N123" s="3">
        <f t="shared" si="9"/>
        <v>2995176</v>
      </c>
    </row>
    <row r="124" spans="1:14" ht="66.75" customHeight="1" x14ac:dyDescent="0.25">
      <c r="A124" s="6"/>
      <c r="B124" s="1" t="s">
        <v>223</v>
      </c>
      <c r="C124" s="5" t="s">
        <v>224</v>
      </c>
      <c r="D124" s="3"/>
      <c r="E124" s="3"/>
      <c r="F124" s="3"/>
      <c r="G124" s="3"/>
      <c r="H124" s="3"/>
      <c r="I124" s="3">
        <v>85171900</v>
      </c>
      <c r="J124" s="3">
        <f t="shared" si="14"/>
        <v>85171900</v>
      </c>
      <c r="K124" s="3"/>
      <c r="L124" s="3">
        <f t="shared" si="6"/>
        <v>85171900</v>
      </c>
      <c r="M124" s="3"/>
      <c r="N124" s="3">
        <f t="shared" si="9"/>
        <v>85171900</v>
      </c>
    </row>
    <row r="125" spans="1:14" ht="84.75" customHeight="1" x14ac:dyDescent="0.25">
      <c r="A125" s="6"/>
      <c r="B125" s="7" t="s">
        <v>148</v>
      </c>
      <c r="C125" s="1" t="s">
        <v>149</v>
      </c>
      <c r="D125" s="3">
        <v>3113000</v>
      </c>
      <c r="E125" s="3"/>
      <c r="F125" s="3">
        <f t="shared" si="11"/>
        <v>3113000</v>
      </c>
      <c r="G125" s="3"/>
      <c r="H125" s="3">
        <f t="shared" si="14"/>
        <v>3113000</v>
      </c>
      <c r="I125" s="3"/>
      <c r="J125" s="3">
        <f t="shared" si="14"/>
        <v>3113000</v>
      </c>
      <c r="K125" s="3"/>
      <c r="L125" s="3">
        <f t="shared" si="6"/>
        <v>3113000</v>
      </c>
      <c r="M125" s="3"/>
      <c r="N125" s="3">
        <f t="shared" si="9"/>
        <v>3113000</v>
      </c>
    </row>
    <row r="126" spans="1:14" ht="112.5" customHeight="1" x14ac:dyDescent="0.25">
      <c r="A126" s="6"/>
      <c r="B126" s="7" t="s">
        <v>272</v>
      </c>
      <c r="C126" s="1" t="s">
        <v>273</v>
      </c>
      <c r="D126" s="3"/>
      <c r="E126" s="3"/>
      <c r="F126" s="3"/>
      <c r="G126" s="3"/>
      <c r="H126" s="3"/>
      <c r="I126" s="3"/>
      <c r="J126" s="3"/>
      <c r="K126" s="3"/>
      <c r="L126" s="3"/>
      <c r="M126" s="3">
        <v>394000</v>
      </c>
      <c r="N126" s="3">
        <f t="shared" si="9"/>
        <v>394000</v>
      </c>
    </row>
    <row r="127" spans="1:14" ht="145.5" customHeight="1" x14ac:dyDescent="0.25">
      <c r="A127" s="6"/>
      <c r="B127" s="7" t="s">
        <v>274</v>
      </c>
      <c r="C127" s="1" t="s">
        <v>275</v>
      </c>
      <c r="D127" s="3"/>
      <c r="E127" s="3"/>
      <c r="F127" s="3"/>
      <c r="G127" s="3"/>
      <c r="H127" s="3"/>
      <c r="I127" s="3"/>
      <c r="J127" s="3"/>
      <c r="K127" s="3"/>
      <c r="L127" s="3"/>
      <c r="M127" s="3">
        <v>1616000</v>
      </c>
      <c r="N127" s="3">
        <f t="shared" si="9"/>
        <v>1616000</v>
      </c>
    </row>
    <row r="128" spans="1:14" ht="66.75" customHeight="1" x14ac:dyDescent="0.25">
      <c r="A128" s="6"/>
      <c r="B128" s="7" t="s">
        <v>276</v>
      </c>
      <c r="C128" s="1" t="s">
        <v>277</v>
      </c>
      <c r="D128" s="3"/>
      <c r="E128" s="3"/>
      <c r="F128" s="3"/>
      <c r="G128" s="3"/>
      <c r="H128" s="3"/>
      <c r="I128" s="3"/>
      <c r="J128" s="3"/>
      <c r="K128" s="3"/>
      <c r="L128" s="3"/>
      <c r="M128" s="3">
        <v>4000000</v>
      </c>
      <c r="N128" s="3">
        <f t="shared" si="9"/>
        <v>4000000</v>
      </c>
    </row>
    <row r="129" spans="1:14" ht="84.75" customHeight="1" x14ac:dyDescent="0.25">
      <c r="A129" s="6"/>
      <c r="B129" s="7" t="s">
        <v>278</v>
      </c>
      <c r="C129" s="1" t="s">
        <v>279</v>
      </c>
      <c r="D129" s="3"/>
      <c r="E129" s="3"/>
      <c r="F129" s="3"/>
      <c r="G129" s="3"/>
      <c r="H129" s="3"/>
      <c r="I129" s="3"/>
      <c r="J129" s="3"/>
      <c r="K129" s="3"/>
      <c r="L129" s="3"/>
      <c r="M129" s="3">
        <v>400000</v>
      </c>
      <c r="N129" s="3">
        <f t="shared" si="9"/>
        <v>400000</v>
      </c>
    </row>
    <row r="130" spans="1:14" ht="84.75" customHeight="1" x14ac:dyDescent="0.25">
      <c r="A130" s="6"/>
      <c r="B130" s="7" t="s">
        <v>280</v>
      </c>
      <c r="C130" s="1" t="s">
        <v>281</v>
      </c>
      <c r="D130" s="3"/>
      <c r="E130" s="3"/>
      <c r="F130" s="3"/>
      <c r="G130" s="3"/>
      <c r="H130" s="3"/>
      <c r="I130" s="3"/>
      <c r="J130" s="3"/>
      <c r="K130" s="3"/>
      <c r="L130" s="3"/>
      <c r="M130" s="3">
        <v>400000</v>
      </c>
      <c r="N130" s="3">
        <f t="shared" si="9"/>
        <v>400000</v>
      </c>
    </row>
    <row r="131" spans="1:14" ht="96" customHeight="1" x14ac:dyDescent="0.25">
      <c r="A131" s="6"/>
      <c r="B131" s="7" t="s">
        <v>225</v>
      </c>
      <c r="C131" s="1" t="s">
        <v>226</v>
      </c>
      <c r="D131" s="3"/>
      <c r="E131" s="3"/>
      <c r="F131" s="3"/>
      <c r="G131" s="3"/>
      <c r="H131" s="3"/>
      <c r="I131" s="3">
        <v>60418800</v>
      </c>
      <c r="J131" s="3">
        <f t="shared" si="14"/>
        <v>60418800</v>
      </c>
      <c r="K131" s="3"/>
      <c r="L131" s="3">
        <f t="shared" si="6"/>
        <v>60418800</v>
      </c>
      <c r="M131" s="3"/>
      <c r="N131" s="3">
        <f t="shared" si="9"/>
        <v>60418800</v>
      </c>
    </row>
    <row r="132" spans="1:14" ht="36" customHeight="1" x14ac:dyDescent="0.25">
      <c r="A132" s="6"/>
      <c r="B132" s="30" t="s">
        <v>227</v>
      </c>
      <c r="C132" s="30" t="s">
        <v>228</v>
      </c>
      <c r="D132" s="31">
        <f t="shared" ref="D132:M132" si="15">D133</f>
        <v>0</v>
      </c>
      <c r="E132" s="31">
        <f t="shared" si="15"/>
        <v>55667</v>
      </c>
      <c r="F132" s="31">
        <f t="shared" si="15"/>
        <v>0</v>
      </c>
      <c r="G132" s="31">
        <f t="shared" si="15"/>
        <v>47550</v>
      </c>
      <c r="H132" s="31">
        <f t="shared" si="15"/>
        <v>0</v>
      </c>
      <c r="I132" s="32">
        <f t="shared" si="15"/>
        <v>47550</v>
      </c>
      <c r="J132" s="33">
        <f t="shared" si="14"/>
        <v>47550</v>
      </c>
      <c r="K132" s="33">
        <f t="shared" si="15"/>
        <v>0</v>
      </c>
      <c r="L132" s="33">
        <f t="shared" si="6"/>
        <v>47550</v>
      </c>
      <c r="M132" s="33">
        <f t="shared" si="15"/>
        <v>86912</v>
      </c>
      <c r="N132" s="33">
        <f t="shared" si="9"/>
        <v>134462</v>
      </c>
    </row>
    <row r="133" spans="1:14" ht="52.5" customHeight="1" x14ac:dyDescent="0.25">
      <c r="A133" s="6"/>
      <c r="B133" s="5" t="s">
        <v>229</v>
      </c>
      <c r="C133" s="5" t="s">
        <v>230</v>
      </c>
      <c r="D133" s="8">
        <v>0</v>
      </c>
      <c r="E133" s="8">
        <v>55667</v>
      </c>
      <c r="F133" s="9"/>
      <c r="G133" s="9">
        <v>47550</v>
      </c>
      <c r="H133" s="9">
        <v>0</v>
      </c>
      <c r="I133" s="9">
        <f t="shared" ref="I133" si="16">G133+H133</f>
        <v>47550</v>
      </c>
      <c r="J133" s="3">
        <f t="shared" si="14"/>
        <v>47550</v>
      </c>
      <c r="K133" s="3"/>
      <c r="L133" s="3">
        <f t="shared" si="6"/>
        <v>47550</v>
      </c>
      <c r="M133" s="3">
        <v>86912</v>
      </c>
      <c r="N133" s="3">
        <f t="shared" si="9"/>
        <v>134462</v>
      </c>
    </row>
    <row r="134" spans="1:14" ht="48.75" customHeight="1" x14ac:dyDescent="0.25">
      <c r="A134" s="6"/>
      <c r="B134" s="34" t="s">
        <v>196</v>
      </c>
      <c r="C134" s="35" t="s">
        <v>197</v>
      </c>
      <c r="D134" s="33"/>
      <c r="E134" s="33"/>
      <c r="F134" s="33"/>
      <c r="G134" s="33"/>
      <c r="H134" s="33">
        <f>SUM(H135)</f>
        <v>0</v>
      </c>
      <c r="I134" s="33">
        <f>SUM(I135)</f>
        <v>722507571.71000004</v>
      </c>
      <c r="J134" s="33">
        <f>SUM(J135)</f>
        <v>722507571.71000004</v>
      </c>
      <c r="K134" s="33">
        <f>SUM(K135)</f>
        <v>0</v>
      </c>
      <c r="L134" s="33">
        <f t="shared" si="6"/>
        <v>722507571.71000004</v>
      </c>
      <c r="M134" s="33">
        <f>SUM(M135)</f>
        <v>0</v>
      </c>
      <c r="N134" s="33">
        <f t="shared" si="9"/>
        <v>722507571.71000004</v>
      </c>
    </row>
    <row r="135" spans="1:14" ht="48.75" customHeight="1" x14ac:dyDescent="0.25">
      <c r="A135" s="6"/>
      <c r="B135" s="29" t="s">
        <v>198</v>
      </c>
      <c r="C135" s="29" t="s">
        <v>199</v>
      </c>
      <c r="D135" s="26"/>
      <c r="E135" s="26"/>
      <c r="F135" s="26"/>
      <c r="G135" s="26"/>
      <c r="H135" s="26">
        <f>SUM(H136)</f>
        <v>0</v>
      </c>
      <c r="I135" s="26">
        <f>SUM(I136:I138)</f>
        <v>722507571.71000004</v>
      </c>
      <c r="J135" s="26">
        <f>SUM(J136:J138)</f>
        <v>722507571.71000004</v>
      </c>
      <c r="K135" s="26">
        <f>SUM(K136:K138)</f>
        <v>0</v>
      </c>
      <c r="L135" s="26">
        <f t="shared" si="6"/>
        <v>722507571.71000004</v>
      </c>
      <c r="M135" s="26">
        <f>SUM(M136:M138)</f>
        <v>0</v>
      </c>
      <c r="N135" s="26">
        <f t="shared" si="9"/>
        <v>722507571.71000004</v>
      </c>
    </row>
    <row r="136" spans="1:14" ht="110.25" customHeight="1" x14ac:dyDescent="0.25">
      <c r="A136" s="6"/>
      <c r="B136" s="1" t="s">
        <v>200</v>
      </c>
      <c r="C136" s="4" t="s">
        <v>201</v>
      </c>
      <c r="D136" s="3"/>
      <c r="E136" s="3"/>
      <c r="F136" s="3"/>
      <c r="G136" s="3"/>
      <c r="H136" s="3"/>
      <c r="I136" s="3">
        <v>73688042</v>
      </c>
      <c r="J136" s="3">
        <f>SUM(H136:I136)</f>
        <v>73688042</v>
      </c>
      <c r="K136" s="3"/>
      <c r="L136" s="3">
        <f t="shared" si="6"/>
        <v>73688042</v>
      </c>
      <c r="M136" s="3"/>
      <c r="N136" s="3">
        <f t="shared" si="9"/>
        <v>73688042</v>
      </c>
    </row>
    <row r="137" spans="1:14" ht="111.75" customHeight="1" x14ac:dyDescent="0.25">
      <c r="A137" s="6"/>
      <c r="B137" s="5" t="s">
        <v>202</v>
      </c>
      <c r="C137" s="5" t="s">
        <v>203</v>
      </c>
      <c r="D137" s="3"/>
      <c r="E137" s="3"/>
      <c r="F137" s="3"/>
      <c r="G137" s="3"/>
      <c r="H137" s="3"/>
      <c r="I137" s="3">
        <v>201524050</v>
      </c>
      <c r="J137" s="3">
        <f t="shared" ref="J137:J138" si="17">SUM(H137:I137)</f>
        <v>201524050</v>
      </c>
      <c r="K137" s="3"/>
      <c r="L137" s="3">
        <f t="shared" si="6"/>
        <v>201524050</v>
      </c>
      <c r="M137" s="3"/>
      <c r="N137" s="3">
        <f t="shared" si="9"/>
        <v>201524050</v>
      </c>
    </row>
    <row r="138" spans="1:14" ht="143.25" customHeight="1" x14ac:dyDescent="0.25">
      <c r="A138" s="6"/>
      <c r="B138" s="5" t="s">
        <v>204</v>
      </c>
      <c r="C138" s="5" t="s">
        <v>205</v>
      </c>
      <c r="D138" s="3"/>
      <c r="E138" s="3"/>
      <c r="F138" s="3"/>
      <c r="G138" s="3"/>
      <c r="H138" s="3"/>
      <c r="I138" s="3">
        <v>447295479.70999998</v>
      </c>
      <c r="J138" s="3">
        <f t="shared" si="17"/>
        <v>447295479.70999998</v>
      </c>
      <c r="K138" s="3"/>
      <c r="L138" s="3">
        <f t="shared" si="6"/>
        <v>447295479.70999998</v>
      </c>
      <c r="M138" s="3"/>
      <c r="N138" s="3">
        <f t="shared" si="9"/>
        <v>447295479.70999998</v>
      </c>
    </row>
    <row r="139" spans="1:14" ht="113.25" customHeight="1" x14ac:dyDescent="0.25">
      <c r="A139" s="6"/>
      <c r="B139" s="34" t="s">
        <v>194</v>
      </c>
      <c r="C139" s="35" t="s">
        <v>195</v>
      </c>
      <c r="D139" s="3"/>
      <c r="E139" s="3"/>
      <c r="F139" s="3"/>
      <c r="G139" s="3"/>
      <c r="H139" s="33">
        <f t="shared" ref="H139:M140" si="18">SUM(H140)</f>
        <v>0</v>
      </c>
      <c r="I139" s="33">
        <f t="shared" si="18"/>
        <v>57574132</v>
      </c>
      <c r="J139" s="33">
        <f t="shared" si="18"/>
        <v>57574132</v>
      </c>
      <c r="K139" s="33">
        <f t="shared" si="18"/>
        <v>0</v>
      </c>
      <c r="L139" s="33">
        <f t="shared" si="6"/>
        <v>57574132</v>
      </c>
      <c r="M139" s="33">
        <f t="shared" si="18"/>
        <v>0</v>
      </c>
      <c r="N139" s="33">
        <f t="shared" si="9"/>
        <v>57574132</v>
      </c>
    </row>
    <row r="140" spans="1:14" ht="62.25" customHeight="1" x14ac:dyDescent="0.25">
      <c r="A140" s="6"/>
      <c r="B140" s="34" t="s">
        <v>193</v>
      </c>
      <c r="C140" s="44" t="s">
        <v>192</v>
      </c>
      <c r="D140" s="3"/>
      <c r="E140" s="3"/>
      <c r="F140" s="3"/>
      <c r="G140" s="3"/>
      <c r="H140" s="33">
        <f t="shared" si="18"/>
        <v>0</v>
      </c>
      <c r="I140" s="33">
        <f t="shared" si="18"/>
        <v>57574132</v>
      </c>
      <c r="J140" s="33">
        <f t="shared" si="18"/>
        <v>57574132</v>
      </c>
      <c r="K140" s="33">
        <f t="shared" si="18"/>
        <v>0</v>
      </c>
      <c r="L140" s="33">
        <f t="shared" si="6"/>
        <v>57574132</v>
      </c>
      <c r="M140" s="33">
        <f t="shared" si="18"/>
        <v>0</v>
      </c>
      <c r="N140" s="33">
        <f t="shared" si="9"/>
        <v>57574132</v>
      </c>
    </row>
    <row r="141" spans="1:14" ht="51.75" customHeight="1" x14ac:dyDescent="0.25">
      <c r="A141" s="6"/>
      <c r="B141" s="7" t="s">
        <v>190</v>
      </c>
      <c r="C141" s="1" t="s">
        <v>191</v>
      </c>
      <c r="D141" s="3"/>
      <c r="E141" s="3"/>
      <c r="F141" s="3"/>
      <c r="G141" s="3"/>
      <c r="H141" s="3"/>
      <c r="I141" s="3">
        <f>56872167+606791+95174</f>
        <v>57574132</v>
      </c>
      <c r="J141" s="3">
        <f>H141+I141</f>
        <v>57574132</v>
      </c>
      <c r="K141" s="3"/>
      <c r="L141" s="3">
        <f t="shared" si="6"/>
        <v>57574132</v>
      </c>
      <c r="M141" s="3"/>
      <c r="N141" s="3">
        <f t="shared" si="9"/>
        <v>57574132</v>
      </c>
    </row>
    <row r="142" spans="1:14" ht="19.5" customHeight="1" x14ac:dyDescent="0.25">
      <c r="A142" s="6"/>
      <c r="B142" s="48" t="s">
        <v>150</v>
      </c>
      <c r="C142" s="49"/>
      <c r="D142" s="26">
        <f>SUM(D10,D54)</f>
        <v>45163618576</v>
      </c>
      <c r="E142" s="26">
        <f>SUM(E10,E54)</f>
        <v>700037300</v>
      </c>
      <c r="F142" s="26">
        <f t="shared" si="11"/>
        <v>45863655876</v>
      </c>
      <c r="G142" s="26">
        <f>SUM(G10,G54)</f>
        <v>58263600</v>
      </c>
      <c r="H142" s="26">
        <f>SUM(H10,H54)</f>
        <v>45863337276</v>
      </c>
      <c r="I142" s="26">
        <f>SUM(I10,I54)</f>
        <v>3464107903.71</v>
      </c>
      <c r="J142" s="26">
        <f>SUM(J10,J54)</f>
        <v>49327445179.709999</v>
      </c>
      <c r="K142" s="26">
        <f>SUM(K10,K54)</f>
        <v>242960000</v>
      </c>
      <c r="L142" s="26">
        <f t="shared" si="6"/>
        <v>49570405179.709999</v>
      </c>
      <c r="M142" s="26">
        <f>SUM(M10,M54)</f>
        <v>1047178431</v>
      </c>
      <c r="N142" s="26">
        <f>L142+M142</f>
        <v>50617583610.709999</v>
      </c>
    </row>
    <row r="145" spans="3:13" hidden="1" x14ac:dyDescent="0.25"/>
    <row r="146" spans="3:13" hidden="1" x14ac:dyDescent="0.25">
      <c r="C146" s="36" t="s">
        <v>250</v>
      </c>
      <c r="M146" s="10">
        <v>169094390</v>
      </c>
    </row>
    <row r="147" spans="3:13" hidden="1" x14ac:dyDescent="0.25">
      <c r="C147" s="36" t="s">
        <v>249</v>
      </c>
      <c r="M147" s="10">
        <v>10447000</v>
      </c>
    </row>
    <row r="148" spans="3:13" hidden="1" x14ac:dyDescent="0.25">
      <c r="C148" s="36" t="s">
        <v>262</v>
      </c>
      <c r="M148" s="10">
        <v>475245700</v>
      </c>
    </row>
    <row r="149" spans="3:13" hidden="1" x14ac:dyDescent="0.25">
      <c r="C149" s="36" t="s">
        <v>282</v>
      </c>
      <c r="M149" s="10">
        <f>231884000-600000</f>
        <v>231284000</v>
      </c>
    </row>
    <row r="150" spans="3:13" hidden="1" x14ac:dyDescent="0.25">
      <c r="C150" s="36" t="s">
        <v>283</v>
      </c>
      <c r="M150" s="10">
        <v>108065221</v>
      </c>
    </row>
    <row r="151" spans="3:13" hidden="1" x14ac:dyDescent="0.25">
      <c r="C151" s="36" t="s">
        <v>284</v>
      </c>
      <c r="M151" s="10">
        <v>53041820</v>
      </c>
    </row>
    <row r="152" spans="3:13" hidden="1" x14ac:dyDescent="0.25">
      <c r="C152" s="36" t="s">
        <v>251</v>
      </c>
      <c r="M152" s="10">
        <f>SUM(M146:M151)</f>
        <v>1047178131</v>
      </c>
    </row>
    <row r="153" spans="3:13" hidden="1" x14ac:dyDescent="0.25"/>
    <row r="154" spans="3:13" hidden="1" x14ac:dyDescent="0.25">
      <c r="C154" s="36" t="s">
        <v>263</v>
      </c>
      <c r="M154" s="45">
        <f>M142-M152</f>
        <v>300</v>
      </c>
    </row>
    <row r="155" spans="3:13" hidden="1" x14ac:dyDescent="0.25"/>
  </sheetData>
  <mergeCells count="6">
    <mergeCell ref="B142:C142"/>
    <mergeCell ref="B1:N1"/>
    <mergeCell ref="B2:N2"/>
    <mergeCell ref="B3:N3"/>
    <mergeCell ref="B5:N5"/>
    <mergeCell ref="B6:N6"/>
  </mergeCells>
  <phoneticPr fontId="0" type="noConversion"/>
  <printOptions horizontalCentered="1"/>
  <pageMargins left="0.62992125984251968" right="0.19685039370078741" top="0.55118110236220474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2013-10-01T12:46:07Z</cp:lastPrinted>
  <dcterms:created xsi:type="dcterms:W3CDTF">2010-10-13T08:18:32Z</dcterms:created>
  <dcterms:modified xsi:type="dcterms:W3CDTF">2013-10-01T12:50:14Z</dcterms:modified>
</cp:coreProperties>
</file>