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625" yWindow="15" windowWidth="25275" windowHeight="12480"/>
  </bookViews>
  <sheets>
    <sheet name="Реестр источников доходов" sheetId="4"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xlnm._FilterDatabase" localSheetId="0" hidden="1">'Реестр источников доходов'!$D$1:$D$432</definedName>
    <definedName name="_xlnm.Print_Titles" localSheetId="0">'Реестр источников доходов'!$3:$5</definedName>
  </definedNames>
  <calcPr calcId="145621"/>
</workbook>
</file>

<file path=xl/calcChain.xml><?xml version="1.0" encoding="utf-8"?>
<calcChain xmlns="http://schemas.openxmlformats.org/spreadsheetml/2006/main">
  <c r="H172" i="4" l="1"/>
  <c r="I172" i="4"/>
  <c r="J172" i="4"/>
  <c r="H296" i="4"/>
  <c r="I296" i="4"/>
  <c r="J296" i="4"/>
  <c r="H314" i="4"/>
  <c r="H313" i="4" s="1"/>
  <c r="I314" i="4"/>
  <c r="I313" i="4" s="1"/>
  <c r="J314" i="4"/>
  <c r="J313" i="4" s="1"/>
  <c r="G314" i="4"/>
  <c r="G313" i="4" s="1"/>
  <c r="G296" i="4"/>
  <c r="G259" i="4"/>
  <c r="G224" i="4"/>
  <c r="G206" i="4"/>
  <c r="G189" i="4"/>
  <c r="G182" i="4"/>
  <c r="G167" i="4"/>
  <c r="G173" i="4"/>
  <c r="G172" i="4" l="1"/>
  <c r="G166" i="4" s="1"/>
  <c r="H259" i="4"/>
  <c r="J259" i="4"/>
  <c r="I259" i="4"/>
  <c r="F170" i="4" l="1"/>
  <c r="E187" i="4" l="1"/>
  <c r="E194" i="4"/>
  <c r="E196" i="4"/>
  <c r="E198" i="4"/>
  <c r="E200" i="4"/>
  <c r="E202" i="4"/>
  <c r="E204" i="4"/>
  <c r="E210" i="4"/>
  <c r="E212" i="4"/>
  <c r="E214" i="4"/>
  <c r="E220" i="4"/>
  <c r="E222" i="4"/>
  <c r="E227" i="4"/>
  <c r="E239" i="4"/>
  <c r="E241" i="4"/>
  <c r="E243" i="4"/>
  <c r="E245" i="4"/>
  <c r="E247" i="4"/>
  <c r="E249" i="4"/>
  <c r="E251" i="4"/>
  <c r="E253" i="4"/>
  <c r="E260" i="4"/>
  <c r="E264" i="4"/>
  <c r="E266" i="4"/>
  <c r="E268" i="4"/>
  <c r="E270" i="4"/>
  <c r="E272" i="4"/>
  <c r="E274" i="4"/>
  <c r="E276" i="4"/>
  <c r="E278" i="4"/>
  <c r="E280" i="4"/>
  <c r="E282" i="4"/>
  <c r="E284" i="4"/>
  <c r="E286" i="4"/>
  <c r="E288" i="4"/>
  <c r="E290" i="4"/>
  <c r="E292" i="4"/>
  <c r="E294" i="4"/>
  <c r="E172" i="4" l="1"/>
  <c r="E259" i="4"/>
  <c r="E297" i="4"/>
  <c r="E299" i="4"/>
  <c r="E301" i="4"/>
  <c r="E303" i="4"/>
  <c r="E305" i="4"/>
  <c r="E307" i="4"/>
  <c r="E309" i="4"/>
  <c r="E311" i="4"/>
  <c r="E315" i="4"/>
  <c r="E314" i="4" s="1"/>
  <c r="E313" i="4" s="1"/>
  <c r="F315" i="4"/>
  <c r="F314" i="4" s="1"/>
  <c r="F313" i="4" s="1"/>
  <c r="F311" i="4"/>
  <c r="F309" i="4"/>
  <c r="F307" i="4"/>
  <c r="F305" i="4"/>
  <c r="F303" i="4"/>
  <c r="F301" i="4"/>
  <c r="F299" i="4"/>
  <c r="F297" i="4"/>
  <c r="F270" i="4"/>
  <c r="F268" i="4"/>
  <c r="F194" i="4"/>
  <c r="F189" i="4"/>
  <c r="F296" i="4" l="1"/>
  <c r="E296" i="4"/>
  <c r="F294" i="4" l="1"/>
  <c r="F292" i="4"/>
  <c r="F290" i="4"/>
  <c r="F288" i="4"/>
  <c r="F286" i="4"/>
  <c r="F284" i="4"/>
  <c r="F282" i="4"/>
  <c r="F278" i="4"/>
  <c r="F280" i="4"/>
  <c r="F276" i="4"/>
  <c r="F272" i="4"/>
  <c r="F274" i="4"/>
  <c r="F264" i="4"/>
  <c r="F266" i="4"/>
  <c r="F260" i="4"/>
  <c r="F253" i="4"/>
  <c r="F251" i="4"/>
  <c r="F249" i="4"/>
  <c r="F247" i="4"/>
  <c r="F245" i="4"/>
  <c r="F243" i="4"/>
  <c r="F241" i="4"/>
  <c r="F239" i="4"/>
  <c r="F227" i="4"/>
  <c r="F224" i="4"/>
  <c r="F222" i="4"/>
  <c r="F220" i="4"/>
  <c r="F214" i="4"/>
  <c r="F212" i="4"/>
  <c r="F210" i="4"/>
  <c r="F206" i="4"/>
  <c r="F204" i="4"/>
  <c r="F202" i="4"/>
  <c r="F200" i="4"/>
  <c r="F198" i="4"/>
  <c r="F196" i="4"/>
  <c r="F187" i="4"/>
  <c r="F182" i="4"/>
  <c r="F178" i="4"/>
  <c r="F175" i="4"/>
  <c r="F259" i="4" l="1"/>
  <c r="F173" i="4"/>
  <c r="F172" i="4" s="1"/>
  <c r="D175" i="4"/>
  <c r="E170" i="4"/>
  <c r="E168" i="4" l="1"/>
  <c r="E167" i="4" s="1"/>
  <c r="E166" i="4" s="1"/>
  <c r="F168" i="4"/>
  <c r="F167" i="4" s="1"/>
  <c r="F166" i="4" s="1"/>
  <c r="I168" i="4"/>
  <c r="I167" i="4" s="1"/>
  <c r="J168" i="4"/>
  <c r="J167" i="4" s="1"/>
  <c r="H168" i="4"/>
  <c r="H167" i="4" s="1"/>
  <c r="H166" i="4" s="1"/>
  <c r="I166" i="4" l="1"/>
  <c r="J166" i="4"/>
  <c r="H107" i="4" l="1"/>
  <c r="G107" i="4" l="1"/>
  <c r="J56" i="4"/>
  <c r="I56" i="4"/>
  <c r="H56" i="4"/>
  <c r="G164" i="4" l="1"/>
  <c r="G163" i="4" s="1"/>
  <c r="G149" i="4"/>
  <c r="G147" i="4"/>
  <c r="G146" i="4"/>
  <c r="G145" i="4"/>
  <c r="G143" i="4"/>
  <c r="G142" i="4"/>
  <c r="G138" i="4"/>
  <c r="G137" i="4" s="1"/>
  <c r="G134" i="4"/>
  <c r="G129" i="4"/>
  <c r="G128" i="4" s="1"/>
  <c r="G125" i="4"/>
  <c r="G124" i="4"/>
  <c r="G120" i="4"/>
  <c r="G119" i="4" s="1"/>
  <c r="G111" i="4"/>
  <c r="G105" i="4"/>
  <c r="G103" i="4" s="1"/>
  <c r="G99" i="4"/>
  <c r="G96" i="4"/>
  <c r="G92" i="4"/>
  <c r="G67" i="4"/>
  <c r="G56" i="4"/>
  <c r="G55" i="4" s="1"/>
  <c r="G15" i="4"/>
  <c r="G14" i="4" s="1"/>
  <c r="F164" i="4"/>
  <c r="F163" i="4" s="1"/>
  <c r="D164" i="4"/>
  <c r="J163" i="4"/>
  <c r="I163" i="4"/>
  <c r="H163" i="4"/>
  <c r="E163" i="4"/>
  <c r="G162" i="4"/>
  <c r="F162" i="4"/>
  <c r="D162" i="4"/>
  <c r="J161" i="4"/>
  <c r="I161" i="4"/>
  <c r="H161" i="4"/>
  <c r="G161" i="4"/>
  <c r="F161" i="4"/>
  <c r="E161" i="4"/>
  <c r="E159" i="4" s="1"/>
  <c r="D161" i="4"/>
  <c r="J160" i="4"/>
  <c r="I160" i="4"/>
  <c r="H160" i="4"/>
  <c r="G160" i="4"/>
  <c r="F160" i="4"/>
  <c r="J157" i="4"/>
  <c r="I157" i="4"/>
  <c r="H157" i="4"/>
  <c r="G157" i="4"/>
  <c r="F157" i="4"/>
  <c r="J156" i="4"/>
  <c r="I156" i="4"/>
  <c r="H156" i="4"/>
  <c r="G156" i="4"/>
  <c r="F156" i="4"/>
  <c r="J155" i="4"/>
  <c r="I155" i="4"/>
  <c r="H155" i="4"/>
  <c r="G155" i="4"/>
  <c r="F155" i="4"/>
  <c r="J154" i="4"/>
  <c r="I154" i="4"/>
  <c r="H154" i="4"/>
  <c r="J153" i="4"/>
  <c r="I153" i="4"/>
  <c r="H153" i="4"/>
  <c r="G153" i="4"/>
  <c r="F153" i="4"/>
  <c r="J152" i="4"/>
  <c r="I152" i="4"/>
  <c r="H152" i="4"/>
  <c r="G152" i="4"/>
  <c r="F152" i="4"/>
  <c r="E152" i="4"/>
  <c r="J151" i="4"/>
  <c r="I151" i="4"/>
  <c r="H151" i="4"/>
  <c r="G151" i="4"/>
  <c r="F151" i="4"/>
  <c r="E151" i="4"/>
  <c r="G150" i="4"/>
  <c r="F150" i="4"/>
  <c r="D150" i="4"/>
  <c r="J149" i="4"/>
  <c r="I149" i="4"/>
  <c r="H149" i="4"/>
  <c r="F149" i="4"/>
  <c r="J148" i="4"/>
  <c r="I148" i="4"/>
  <c r="H148" i="4"/>
  <c r="G148" i="4"/>
  <c r="F148" i="4"/>
  <c r="D148" i="4"/>
  <c r="F147" i="4"/>
  <c r="J146" i="4"/>
  <c r="I146" i="4"/>
  <c r="H146" i="4"/>
  <c r="F146" i="4"/>
  <c r="J145" i="4"/>
  <c r="I145" i="4"/>
  <c r="H145" i="4"/>
  <c r="F145" i="4"/>
  <c r="D145" i="4"/>
  <c r="J144" i="4"/>
  <c r="I144" i="4"/>
  <c r="H144" i="4"/>
  <c r="G144" i="4"/>
  <c r="F144" i="4"/>
  <c r="J143" i="4"/>
  <c r="I143" i="4"/>
  <c r="H143" i="4"/>
  <c r="F143" i="4"/>
  <c r="D143" i="4"/>
  <c r="J142" i="4"/>
  <c r="I142" i="4"/>
  <c r="H142" i="4"/>
  <c r="F142" i="4"/>
  <c r="G140" i="4"/>
  <c r="G139" i="4" s="1"/>
  <c r="F140" i="4"/>
  <c r="F139" i="4" s="1"/>
  <c r="D140" i="4"/>
  <c r="J139" i="4"/>
  <c r="I139" i="4"/>
  <c r="H139" i="4"/>
  <c r="E139" i="4"/>
  <c r="J138" i="4"/>
  <c r="J137" i="4" s="1"/>
  <c r="I138" i="4"/>
  <c r="I137" i="4" s="1"/>
  <c r="H138" i="4"/>
  <c r="H137" i="4" s="1"/>
  <c r="F138" i="4"/>
  <c r="F137" i="4" s="1"/>
  <c r="E138" i="4"/>
  <c r="E137" i="4" s="1"/>
  <c r="D138" i="4"/>
  <c r="J136" i="4"/>
  <c r="I136" i="4"/>
  <c r="H136" i="4"/>
  <c r="G136" i="4"/>
  <c r="F136" i="4"/>
  <c r="G135" i="4"/>
  <c r="F135" i="4"/>
  <c r="F134" i="4"/>
  <c r="G133" i="4"/>
  <c r="F133" i="4"/>
  <c r="D133" i="4"/>
  <c r="J132" i="4"/>
  <c r="I132" i="4"/>
  <c r="H132" i="4"/>
  <c r="G132" i="4"/>
  <c r="F132" i="4"/>
  <c r="J131" i="4"/>
  <c r="I131" i="4"/>
  <c r="H131" i="4"/>
  <c r="F131" i="4"/>
  <c r="E130" i="4"/>
  <c r="J129" i="4"/>
  <c r="J128" i="4" s="1"/>
  <c r="I129" i="4"/>
  <c r="I128" i="4" s="1"/>
  <c r="H129" i="4"/>
  <c r="H128" i="4" s="1"/>
  <c r="F129" i="4"/>
  <c r="F128" i="4" s="1"/>
  <c r="E128" i="4"/>
  <c r="J127" i="4"/>
  <c r="J126" i="4" s="1"/>
  <c r="I127" i="4"/>
  <c r="I126" i="4" s="1"/>
  <c r="H127" i="4"/>
  <c r="H126" i="4" s="1"/>
  <c r="G127" i="4"/>
  <c r="G126" i="4" s="1"/>
  <c r="F127" i="4"/>
  <c r="F126" i="4" s="1"/>
  <c r="D127" i="4"/>
  <c r="E126" i="4"/>
  <c r="F125" i="4"/>
  <c r="F124" i="4"/>
  <c r="G123" i="4"/>
  <c r="F123" i="4"/>
  <c r="D123" i="4"/>
  <c r="J122" i="4"/>
  <c r="J121" i="4" s="1"/>
  <c r="I122" i="4"/>
  <c r="I121" i="4" s="1"/>
  <c r="H122" i="4"/>
  <c r="H121" i="4" s="1"/>
  <c r="G122" i="4"/>
  <c r="F122" i="4"/>
  <c r="E121" i="4"/>
  <c r="F120" i="4"/>
  <c r="F119" i="4" s="1"/>
  <c r="J119" i="4"/>
  <c r="I119" i="4"/>
  <c r="H119" i="4"/>
  <c r="E119" i="4"/>
  <c r="J118" i="4"/>
  <c r="J117" i="4" s="1"/>
  <c r="I118" i="4"/>
  <c r="I117" i="4" s="1"/>
  <c r="H118" i="4"/>
  <c r="H117" i="4" s="1"/>
  <c r="G118" i="4"/>
  <c r="G117" i="4" s="1"/>
  <c r="F118" i="4"/>
  <c r="F117" i="4" s="1"/>
  <c r="D118" i="4"/>
  <c r="E117" i="4"/>
  <c r="J115" i="4"/>
  <c r="J114" i="4" s="1"/>
  <c r="I115" i="4"/>
  <c r="I114" i="4" s="1"/>
  <c r="H115" i="4"/>
  <c r="H114" i="4" s="1"/>
  <c r="G115" i="4"/>
  <c r="G114" i="4" s="1"/>
  <c r="F115" i="4"/>
  <c r="F114" i="4" s="1"/>
  <c r="E114" i="4"/>
  <c r="G113" i="4"/>
  <c r="F113" i="4"/>
  <c r="G112" i="4"/>
  <c r="F112" i="4"/>
  <c r="D112" i="4"/>
  <c r="J111" i="4"/>
  <c r="I111" i="4"/>
  <c r="H111" i="4"/>
  <c r="F111" i="4"/>
  <c r="E111" i="4"/>
  <c r="J110" i="4"/>
  <c r="I110" i="4"/>
  <c r="H110" i="4"/>
  <c r="G110" i="4"/>
  <c r="F110" i="4"/>
  <c r="E110" i="4"/>
  <c r="G108" i="4"/>
  <c r="G106" i="4" s="1"/>
  <c r="F108" i="4"/>
  <c r="J107" i="4"/>
  <c r="J106" i="4" s="1"/>
  <c r="I107" i="4"/>
  <c r="I106" i="4" s="1"/>
  <c r="H106" i="4"/>
  <c r="F107" i="4"/>
  <c r="E107" i="4"/>
  <c r="E106" i="4" s="1"/>
  <c r="F105" i="4"/>
  <c r="F103" i="4" s="1"/>
  <c r="E104" i="4"/>
  <c r="E103" i="4" s="1"/>
  <c r="J103" i="4"/>
  <c r="I103" i="4"/>
  <c r="H103" i="4"/>
  <c r="F101" i="4"/>
  <c r="G100" i="4"/>
  <c r="F100" i="4"/>
  <c r="F99" i="4"/>
  <c r="J98" i="4"/>
  <c r="I98" i="4"/>
  <c r="H98" i="4"/>
  <c r="G98" i="4"/>
  <c r="F98" i="4"/>
  <c r="G97" i="4"/>
  <c r="F97" i="4"/>
  <c r="F96" i="4"/>
  <c r="J95" i="4"/>
  <c r="I95" i="4"/>
  <c r="H95" i="4"/>
  <c r="G95" i="4"/>
  <c r="F95" i="4"/>
  <c r="J94" i="4"/>
  <c r="I94" i="4"/>
  <c r="H94" i="4"/>
  <c r="G94" i="4"/>
  <c r="F94" i="4"/>
  <c r="D94" i="4"/>
  <c r="J93" i="4"/>
  <c r="I93" i="4"/>
  <c r="H93" i="4"/>
  <c r="F93" i="4"/>
  <c r="F92" i="4"/>
  <c r="D92" i="4"/>
  <c r="J91" i="4"/>
  <c r="I91" i="4"/>
  <c r="H91" i="4"/>
  <c r="G91" i="4"/>
  <c r="F91" i="4"/>
  <c r="J90" i="4"/>
  <c r="I90" i="4"/>
  <c r="H90" i="4"/>
  <c r="G90" i="4"/>
  <c r="F90" i="4"/>
  <c r="J89" i="4"/>
  <c r="I89" i="4"/>
  <c r="H89" i="4"/>
  <c r="G89" i="4"/>
  <c r="F89" i="4"/>
  <c r="D89" i="4"/>
  <c r="F88" i="4"/>
  <c r="J87" i="4"/>
  <c r="I87" i="4"/>
  <c r="H87" i="4"/>
  <c r="G87" i="4"/>
  <c r="F87" i="4"/>
  <c r="F86" i="4"/>
  <c r="D86" i="4"/>
  <c r="F85" i="4"/>
  <c r="J84" i="4"/>
  <c r="I84" i="4"/>
  <c r="H84" i="4"/>
  <c r="G84" i="4"/>
  <c r="F84" i="4"/>
  <c r="D84" i="4"/>
  <c r="J83" i="4"/>
  <c r="I83" i="4"/>
  <c r="H83" i="4"/>
  <c r="G83" i="4"/>
  <c r="F83" i="4"/>
  <c r="E83" i="4"/>
  <c r="E80" i="4" s="1"/>
  <c r="D83" i="4"/>
  <c r="J82" i="4"/>
  <c r="I82" i="4"/>
  <c r="H82" i="4"/>
  <c r="G82" i="4"/>
  <c r="F82" i="4"/>
  <c r="D82" i="4"/>
  <c r="J81" i="4"/>
  <c r="I81" i="4"/>
  <c r="H81" i="4"/>
  <c r="G81" i="4"/>
  <c r="F81" i="4"/>
  <c r="G79" i="4"/>
  <c r="F79" i="4"/>
  <c r="J78" i="4"/>
  <c r="I78" i="4"/>
  <c r="H78" i="4"/>
  <c r="G78" i="4"/>
  <c r="F78" i="4"/>
  <c r="D78" i="4"/>
  <c r="J77" i="4"/>
  <c r="I77" i="4"/>
  <c r="H77" i="4"/>
  <c r="G77" i="4"/>
  <c r="F77" i="4"/>
  <c r="D77" i="4"/>
  <c r="E76" i="4"/>
  <c r="J75" i="4"/>
  <c r="J74" i="4" s="1"/>
  <c r="I75" i="4"/>
  <c r="I74" i="4" s="1"/>
  <c r="H75" i="4"/>
  <c r="H74" i="4" s="1"/>
  <c r="G75" i="4"/>
  <c r="G74" i="4" s="1"/>
  <c r="F75" i="4"/>
  <c r="F74" i="4" s="1"/>
  <c r="E74" i="4"/>
  <c r="G72" i="4"/>
  <c r="F72" i="4"/>
  <c r="J71" i="4"/>
  <c r="I71" i="4"/>
  <c r="H71" i="4"/>
  <c r="G71" i="4"/>
  <c r="F71" i="4"/>
  <c r="J70" i="4"/>
  <c r="I70" i="4"/>
  <c r="H70" i="4"/>
  <c r="G70" i="4"/>
  <c r="F70" i="4"/>
  <c r="J69" i="4"/>
  <c r="I69" i="4"/>
  <c r="H69" i="4"/>
  <c r="G69" i="4"/>
  <c r="F69" i="4"/>
  <c r="D69" i="4"/>
  <c r="J68" i="4"/>
  <c r="I68" i="4"/>
  <c r="H68" i="4"/>
  <c r="G68" i="4"/>
  <c r="F68" i="4"/>
  <c r="J67" i="4"/>
  <c r="I67" i="4"/>
  <c r="H67" i="4"/>
  <c r="F67" i="4"/>
  <c r="D67" i="4"/>
  <c r="J66" i="4"/>
  <c r="I66" i="4"/>
  <c r="H66" i="4"/>
  <c r="G66" i="4"/>
  <c r="F66" i="4"/>
  <c r="E66" i="4"/>
  <c r="E65" i="4" s="1"/>
  <c r="J64" i="4"/>
  <c r="J63" i="4" s="1"/>
  <c r="I64" i="4"/>
  <c r="I63" i="4" s="1"/>
  <c r="H64" i="4"/>
  <c r="H63" i="4" s="1"/>
  <c r="G64" i="4"/>
  <c r="G63" i="4" s="1"/>
  <c r="F64" i="4"/>
  <c r="F63" i="4" s="1"/>
  <c r="E64" i="4"/>
  <c r="E63" i="4" s="1"/>
  <c r="D64" i="4"/>
  <c r="J62" i="4"/>
  <c r="J61" i="4" s="1"/>
  <c r="I62" i="4"/>
  <c r="I61" i="4" s="1"/>
  <c r="H62" i="4"/>
  <c r="H61" i="4" s="1"/>
  <c r="G62" i="4"/>
  <c r="G61" i="4" s="1"/>
  <c r="F62" i="4"/>
  <c r="F61" i="4" s="1"/>
  <c r="E62" i="4"/>
  <c r="E61" i="4" s="1"/>
  <c r="J58" i="4"/>
  <c r="J57" i="4" s="1"/>
  <c r="I58" i="4"/>
  <c r="I57" i="4" s="1"/>
  <c r="H58" i="4"/>
  <c r="H57" i="4" s="1"/>
  <c r="G58" i="4"/>
  <c r="G57" i="4" s="1"/>
  <c r="F58" i="4"/>
  <c r="F57" i="4" s="1"/>
  <c r="E58" i="4"/>
  <c r="E57" i="4" s="1"/>
  <c r="I55" i="4"/>
  <c r="H55" i="4"/>
  <c r="F56" i="4"/>
  <c r="F55" i="4" s="1"/>
  <c r="J55" i="4"/>
  <c r="E55" i="4"/>
  <c r="J54" i="4"/>
  <c r="J53" i="4" s="1"/>
  <c r="I54" i="4"/>
  <c r="I53" i="4" s="1"/>
  <c r="H54" i="4"/>
  <c r="H53" i="4" s="1"/>
  <c r="G54" i="4"/>
  <c r="G53" i="4" s="1"/>
  <c r="F54" i="4"/>
  <c r="F53" i="4" s="1"/>
  <c r="E54" i="4"/>
  <c r="E53" i="4" s="1"/>
  <c r="J52" i="4"/>
  <c r="J51" i="4" s="1"/>
  <c r="I52" i="4"/>
  <c r="I51" i="4" s="1"/>
  <c r="H52" i="4"/>
  <c r="H51" i="4" s="1"/>
  <c r="G52" i="4"/>
  <c r="G51" i="4" s="1"/>
  <c r="F52" i="4"/>
  <c r="F51" i="4" s="1"/>
  <c r="E52" i="4"/>
  <c r="E51" i="4" s="1"/>
  <c r="J50" i="4"/>
  <c r="J49" i="4" s="1"/>
  <c r="I50" i="4"/>
  <c r="I49" i="4" s="1"/>
  <c r="H50" i="4"/>
  <c r="H49" i="4" s="1"/>
  <c r="G50" i="4"/>
  <c r="G49" i="4" s="1"/>
  <c r="F50" i="4"/>
  <c r="F49" i="4" s="1"/>
  <c r="E50" i="4"/>
  <c r="E49" i="4" s="1"/>
  <c r="J47" i="4"/>
  <c r="J46" i="4" s="1"/>
  <c r="I47" i="4"/>
  <c r="I46" i="4" s="1"/>
  <c r="H47" i="4"/>
  <c r="H46" i="4" s="1"/>
  <c r="G47" i="4"/>
  <c r="G46" i="4" s="1"/>
  <c r="F47" i="4"/>
  <c r="F46" i="4" s="1"/>
  <c r="E46" i="4"/>
  <c r="J45" i="4"/>
  <c r="J44" i="4" s="1"/>
  <c r="I45" i="4"/>
  <c r="I44" i="4" s="1"/>
  <c r="H45" i="4"/>
  <c r="H44" i="4" s="1"/>
  <c r="G45" i="4"/>
  <c r="G44" i="4" s="1"/>
  <c r="F45" i="4"/>
  <c r="F44" i="4" s="1"/>
  <c r="E44" i="4"/>
  <c r="J43" i="4"/>
  <c r="J42" i="4" s="1"/>
  <c r="I43" i="4"/>
  <c r="I42" i="4" s="1"/>
  <c r="H43" i="4"/>
  <c r="H42" i="4" s="1"/>
  <c r="G43" i="4"/>
  <c r="G42" i="4" s="1"/>
  <c r="F43" i="4"/>
  <c r="F42" i="4" s="1"/>
  <c r="E42" i="4"/>
  <c r="J41" i="4"/>
  <c r="J40" i="4" s="1"/>
  <c r="I41" i="4"/>
  <c r="I40" i="4" s="1"/>
  <c r="H41" i="4"/>
  <c r="H40" i="4" s="1"/>
  <c r="G41" i="4"/>
  <c r="G40" i="4" s="1"/>
  <c r="F41" i="4"/>
  <c r="F40" i="4" s="1"/>
  <c r="E41" i="4"/>
  <c r="E40" i="4" s="1"/>
  <c r="D41" i="4"/>
  <c r="J39" i="4"/>
  <c r="J38" i="4" s="1"/>
  <c r="I39" i="4"/>
  <c r="I38" i="4" s="1"/>
  <c r="H39" i="4"/>
  <c r="H38" i="4" s="1"/>
  <c r="G39" i="4"/>
  <c r="G38" i="4" s="1"/>
  <c r="F39" i="4"/>
  <c r="F38" i="4" s="1"/>
  <c r="E39" i="4"/>
  <c r="E38" i="4" s="1"/>
  <c r="J37" i="4"/>
  <c r="J36" i="4" s="1"/>
  <c r="I37" i="4"/>
  <c r="I36" i="4" s="1"/>
  <c r="H37" i="4"/>
  <c r="H36" i="4" s="1"/>
  <c r="G37" i="4"/>
  <c r="G36" i="4" s="1"/>
  <c r="F37" i="4"/>
  <c r="F36" i="4" s="1"/>
  <c r="E36" i="4"/>
  <c r="F35" i="4"/>
  <c r="F34" i="4" s="1"/>
  <c r="J34" i="4"/>
  <c r="I34" i="4"/>
  <c r="H34" i="4"/>
  <c r="G34" i="4"/>
  <c r="E34" i="4"/>
  <c r="J33" i="4"/>
  <c r="J32" i="4" s="1"/>
  <c r="I33" i="4"/>
  <c r="I32" i="4" s="1"/>
  <c r="H33" i="4"/>
  <c r="H32" i="4" s="1"/>
  <c r="G33" i="4"/>
  <c r="G32" i="4" s="1"/>
  <c r="F33" i="4"/>
  <c r="F32" i="4" s="1"/>
  <c r="E32" i="4"/>
  <c r="J30" i="4"/>
  <c r="J29" i="4" s="1"/>
  <c r="I30" i="4"/>
  <c r="I29" i="4" s="1"/>
  <c r="H30" i="4"/>
  <c r="H29" i="4" s="1"/>
  <c r="G30" i="4"/>
  <c r="G29" i="4" s="1"/>
  <c r="F30" i="4"/>
  <c r="F29" i="4" s="1"/>
  <c r="E29" i="4"/>
  <c r="J28" i="4"/>
  <c r="J27" i="4" s="1"/>
  <c r="I28" i="4"/>
  <c r="I27" i="4" s="1"/>
  <c r="H28" i="4"/>
  <c r="H27" i="4" s="1"/>
  <c r="G28" i="4"/>
  <c r="G27" i="4" s="1"/>
  <c r="F28" i="4"/>
  <c r="F27" i="4" s="1"/>
  <c r="E28" i="4"/>
  <c r="E27" i="4" s="1"/>
  <c r="D28" i="4"/>
  <c r="J26" i="4"/>
  <c r="J25" i="4" s="1"/>
  <c r="I26" i="4"/>
  <c r="I25" i="4" s="1"/>
  <c r="H26" i="4"/>
  <c r="H25" i="4" s="1"/>
  <c r="G26" i="4"/>
  <c r="G25" i="4" s="1"/>
  <c r="F26" i="4"/>
  <c r="F25" i="4" s="1"/>
  <c r="D26" i="4"/>
  <c r="E25" i="4"/>
  <c r="J24" i="4"/>
  <c r="I24" i="4"/>
  <c r="H24" i="4"/>
  <c r="J23" i="4"/>
  <c r="I23" i="4"/>
  <c r="H23" i="4"/>
  <c r="G23" i="4"/>
  <c r="G22" i="4" s="1"/>
  <c r="F23" i="4"/>
  <c r="F22" i="4" s="1"/>
  <c r="E22" i="4"/>
  <c r="J21" i="4"/>
  <c r="J20" i="4" s="1"/>
  <c r="I21" i="4"/>
  <c r="I20" i="4" s="1"/>
  <c r="H21" i="4"/>
  <c r="H20" i="4" s="1"/>
  <c r="G21" i="4"/>
  <c r="G20" i="4" s="1"/>
  <c r="F21" i="4"/>
  <c r="F20" i="4" s="1"/>
  <c r="E20" i="4"/>
  <c r="J19" i="4"/>
  <c r="J18" i="4" s="1"/>
  <c r="I19" i="4"/>
  <c r="I18" i="4" s="1"/>
  <c r="H19" i="4"/>
  <c r="H18" i="4" s="1"/>
  <c r="G19" i="4"/>
  <c r="G18" i="4" s="1"/>
  <c r="F19" i="4"/>
  <c r="F18" i="4" s="1"/>
  <c r="E18" i="4"/>
  <c r="J17" i="4"/>
  <c r="J16" i="4" s="1"/>
  <c r="I17" i="4"/>
  <c r="I16" i="4" s="1"/>
  <c r="H17" i="4"/>
  <c r="H16" i="4" s="1"/>
  <c r="G17" i="4"/>
  <c r="G16" i="4" s="1"/>
  <c r="F17" i="4"/>
  <c r="F16" i="4" s="1"/>
  <c r="E17" i="4"/>
  <c r="E16" i="4" s="1"/>
  <c r="D17" i="4"/>
  <c r="F15" i="4"/>
  <c r="F14" i="4" s="1"/>
  <c r="J14" i="4"/>
  <c r="I14" i="4"/>
  <c r="H14" i="4"/>
  <c r="E14" i="4"/>
  <c r="J13" i="4"/>
  <c r="J12" i="4" s="1"/>
  <c r="I13" i="4"/>
  <c r="I12" i="4" s="1"/>
  <c r="H13" i="4"/>
  <c r="H12" i="4" s="1"/>
  <c r="G13" i="4"/>
  <c r="G12" i="4" s="1"/>
  <c r="F13" i="4"/>
  <c r="F12" i="4" s="1"/>
  <c r="E13" i="4"/>
  <c r="E12" i="4" s="1"/>
  <c r="J11" i="4"/>
  <c r="I11" i="4"/>
  <c r="H11" i="4"/>
  <c r="G11" i="4"/>
  <c r="F11" i="4"/>
  <c r="J10" i="4"/>
  <c r="I10" i="4"/>
  <c r="H10" i="4"/>
  <c r="G10" i="4"/>
  <c r="F10" i="4"/>
  <c r="J9" i="4"/>
  <c r="I9" i="4"/>
  <c r="H9" i="4"/>
  <c r="G9" i="4"/>
  <c r="F9" i="4"/>
  <c r="D9" i="4"/>
  <c r="J8" i="4"/>
  <c r="I8" i="4"/>
  <c r="H8" i="4"/>
  <c r="G8" i="4"/>
  <c r="F8" i="4"/>
  <c r="E7" i="4"/>
  <c r="E158" i="4" l="1"/>
  <c r="E73" i="4"/>
  <c r="F141" i="4"/>
  <c r="J22" i="4"/>
  <c r="F65" i="4"/>
  <c r="F60" i="4" s="1"/>
  <c r="H159" i="4"/>
  <c r="H158" i="4" s="1"/>
  <c r="G159" i="4"/>
  <c r="G158" i="4" s="1"/>
  <c r="H22" i="4"/>
  <c r="J141" i="4"/>
  <c r="F130" i="4"/>
  <c r="E109" i="4"/>
  <c r="E102" i="4" s="1"/>
  <c r="F159" i="4"/>
  <c r="F158" i="4" s="1"/>
  <c r="J159" i="4"/>
  <c r="J158" i="4" s="1"/>
  <c r="I130" i="4"/>
  <c r="E141" i="4"/>
  <c r="E116" i="4" s="1"/>
  <c r="G7" i="4"/>
  <c r="G6" i="4" s="1"/>
  <c r="I22" i="4"/>
  <c r="H7" i="4"/>
  <c r="J7" i="4"/>
  <c r="E6" i="4"/>
  <c r="H31" i="4"/>
  <c r="I76" i="4"/>
  <c r="H80" i="4"/>
  <c r="F106" i="4"/>
  <c r="F109" i="4"/>
  <c r="J109" i="4"/>
  <c r="J102" i="4" s="1"/>
  <c r="I109" i="4"/>
  <c r="I102" i="4" s="1"/>
  <c r="H130" i="4"/>
  <c r="F76" i="4"/>
  <c r="J76" i="4"/>
  <c r="H76" i="4"/>
  <c r="G76" i="4"/>
  <c r="F121" i="4"/>
  <c r="E31" i="4"/>
  <c r="J65" i="4"/>
  <c r="J60" i="4" s="1"/>
  <c r="H109" i="4"/>
  <c r="H102" i="4" s="1"/>
  <c r="F7" i="4"/>
  <c r="F6" i="4" s="1"/>
  <c r="J48" i="4"/>
  <c r="I7" i="4"/>
  <c r="I31" i="4"/>
  <c r="E48" i="4"/>
  <c r="H65" i="4"/>
  <c r="H60" i="4" s="1"/>
  <c r="F80" i="4"/>
  <c r="J80" i="4"/>
  <c r="F31" i="4"/>
  <c r="J31" i="4"/>
  <c r="F48" i="4"/>
  <c r="I80" i="4"/>
  <c r="J130" i="4"/>
  <c r="H141" i="4"/>
  <c r="G141" i="4"/>
  <c r="I141" i="4"/>
  <c r="G65" i="4"/>
  <c r="G60" i="4" s="1"/>
  <c r="I65" i="4"/>
  <c r="I60" i="4" s="1"/>
  <c r="G109" i="4"/>
  <c r="G102" i="4" s="1"/>
  <c r="I159" i="4"/>
  <c r="I158" i="4" s="1"/>
  <c r="G130" i="4"/>
  <c r="G121" i="4"/>
  <c r="G80" i="4"/>
  <c r="I48" i="4"/>
  <c r="G48" i="4"/>
  <c r="G31" i="4"/>
  <c r="H48" i="4"/>
  <c r="E60" i="4"/>
  <c r="E59" i="4" l="1"/>
  <c r="E165" i="4" s="1"/>
  <c r="H73" i="4"/>
  <c r="H6" i="4"/>
  <c r="G73" i="4"/>
  <c r="G59" i="4" s="1"/>
  <c r="J6" i="4"/>
  <c r="J116" i="4"/>
  <c r="H116" i="4"/>
  <c r="J73" i="4"/>
  <c r="J59" i="4" s="1"/>
  <c r="F73" i="4"/>
  <c r="F59" i="4" s="1"/>
  <c r="I6" i="4"/>
  <c r="F116" i="4"/>
  <c r="F102" i="4"/>
  <c r="G116" i="4"/>
  <c r="H59" i="4"/>
  <c r="I73" i="4"/>
  <c r="I59" i="4" s="1"/>
  <c r="I116" i="4"/>
  <c r="E317" i="4" l="1"/>
  <c r="H317" i="4"/>
  <c r="I317" i="4"/>
  <c r="J317" i="4"/>
  <c r="F317" i="4"/>
  <c r="G317" i="4"/>
  <c r="H165" i="4"/>
  <c r="J165" i="4"/>
  <c r="G165" i="4"/>
  <c r="I165" i="4"/>
  <c r="F165" i="4"/>
</calcChain>
</file>

<file path=xl/sharedStrings.xml><?xml version="1.0" encoding="utf-8"?>
<sst xmlns="http://schemas.openxmlformats.org/spreadsheetml/2006/main" count="789" uniqueCount="489">
  <si>
    <t>Классификация доходов бюджетов</t>
  </si>
  <si>
    <t>Код</t>
  </si>
  <si>
    <t>Наименование</t>
  </si>
  <si>
    <t>Наименование главного администратора доходов областного бюджета</t>
  </si>
  <si>
    <t>Оценка исполнения на 2017 г. (текущий финансовый год)</t>
  </si>
  <si>
    <t>Прогноз доходов бюджета</t>
  </si>
  <si>
    <t>тыс. руб.</t>
  </si>
  <si>
    <t>на 2018 г. (очередной финансовый год)</t>
  </si>
  <si>
    <t>на 2019 г. (первый год планового периода)</t>
  </si>
  <si>
    <t>на 2020 г. (второй год планового периода)</t>
  </si>
  <si>
    <t>ГОСУДАРСТВЕННАЯ ПОШЛИНА</t>
  </si>
  <si>
    <t xml:space="preserve">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t>
  </si>
  <si>
    <t>903 1 08 07082 01 0000 110</t>
  </si>
  <si>
    <t>департамент образования Ярославской области</t>
  </si>
  <si>
    <t>905 1 08 07082 01 0000 110</t>
  </si>
  <si>
    <t>938 1 08 07082 01 0000 110</t>
  </si>
  <si>
    <t>департамент охраны окружающей среды и природопользования Ярославской области</t>
  </si>
  <si>
    <t>941 1 08 07082 01 0000 110</t>
  </si>
  <si>
    <t>департамент инвестиций и промышленности Ярославской области</t>
  </si>
  <si>
    <t>949 1 08 07142 01 0000 110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</si>
  <si>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</si>
  <si>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инспекция административно-технического надзора Ярославской области</t>
  </si>
  <si>
    <t>949 1 08 07160 01 0000 110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</si>
  <si>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</si>
  <si>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</si>
  <si>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927 1 08 07172 01 0000 110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</si>
  <si>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</si>
  <si>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000 1 08 07082 01 0000 110</t>
  </si>
  <si>
    <t>000 1 08 07142 01 0000 110</t>
  </si>
  <si>
    <t>000 1 08 07160 01 0000 110</t>
  </si>
  <si>
    <t>000 1 08 07172 01 0000 110</t>
  </si>
  <si>
    <t>000 1 08 07262 01 0000 110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</si>
  <si>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</si>
  <si>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938 1 08 07262 01 0000 110</t>
  </si>
  <si>
    <t>000 1 08 07282 01 0000 110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</si>
  <si>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</si>
  <si>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938 1 08 07282 01 0000 110</t>
  </si>
  <si>
    <t>000 1 08 07300 01 0000 110</t>
  </si>
  <si>
    <t>949 1 08 07300 01 0000 110</t>
  </si>
  <si>
    <t xml:space="preserve">000 1 08 00000 00 0000 000
</t>
  </si>
  <si>
    <t xml:space="preserve">000 1 13 00000 00 0000 000
</t>
  </si>
  <si>
    <t>ДОХОДЫ ОТ ОКАЗАНИЯ ПЛАТНЫХ УСЛУГ (РАБОТ) И КОМПЕНСАЦИИ ЗАТРАТ ГОСУДАРСТВА</t>
  </si>
  <si>
    <t>Доходы от оказания платных услуг (работ)</t>
  </si>
  <si>
    <t xml:space="preserve">000 1 13 01000 00 0000 130
</t>
  </si>
  <si>
    <t>901 1 13 01992 02 0000 130</t>
  </si>
  <si>
    <t>Прочие доходы от оказания платных услуг (работ) получателями средств бюджетов субъектов Российской Федерации</t>
  </si>
  <si>
    <t>департамент здравоохранения и фармации Ярославской области</t>
  </si>
  <si>
    <t xml:space="preserve">901 1 13 02992 02 0000 130
</t>
  </si>
  <si>
    <t xml:space="preserve">000 1 13 02000 00 0000 130
</t>
  </si>
  <si>
    <t>Доходы от компенсации затрат государства</t>
  </si>
  <si>
    <t xml:space="preserve">Прочие доходы от компенсации затрат бюджетов субъектов Российской Федерации
</t>
  </si>
  <si>
    <t xml:space="preserve">000 1 14 00000 00 0000 000
</t>
  </si>
  <si>
    <t xml:space="preserve">ДОХОДЫ ОТ ПРОДАЖИ МАТЕРИАЛЬНЫХ И НЕМАТЕРИАЛЬНЫХ АКТИВОВ
</t>
  </si>
  <si>
    <t>000 1 13 01992 02 0000 130</t>
  </si>
  <si>
    <t>000 1 13 02992 02 0000 130</t>
  </si>
  <si>
    <t xml:space="preserve">000 1 14 02022 02 0000 410
</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</si>
  <si>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</si>
  <si>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901 1 14 02022 02 0000 410</t>
  </si>
  <si>
    <t xml:space="preserve">000 1 14 02022 02 0000 440
</t>
  </si>
  <si>
    <t>901 1 14 02022 02 0000 440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</si>
  <si>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</si>
  <si>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000 1 16 00000 00 0000 000
</t>
  </si>
  <si>
    <t>ШТРАФЫ, САНКЦИИ, ВОЗМЕЩЕНИЕ УЩЕРБА</t>
  </si>
  <si>
    <t xml:space="preserve">000 1 16 33020 02 0000 140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</si>
  <si>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</si>
  <si>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901 1 16 33020 02 0000 140</t>
  </si>
  <si>
    <t xml:space="preserve">000 1 16 90020 02 0000 140
</t>
  </si>
  <si>
    <t xml:space="preserve">901 1 16 90020 02 0000 140
</t>
  </si>
  <si>
    <t>Прочие поступления от денежных взысканий (штрафов) и иных сумм в возмещение ущерба, зачисляемые в бюджеты субъектов Российской Федерации</t>
  </si>
  <si>
    <t xml:space="preserve">000 1 17 00000 00 0000 000
</t>
  </si>
  <si>
    <t>ПРОЧИЕ НЕНАЛОГОВЫЕ ДОХОДЫ</t>
  </si>
  <si>
    <t xml:space="preserve">000 1 17 05020 02 0000 180
</t>
  </si>
  <si>
    <t>Прочие неналоговые доходы бюджетов субъектов Российской Федерации</t>
  </si>
  <si>
    <t xml:space="preserve">902 1 13 02992 02 0000 130
</t>
  </si>
  <si>
    <t xml:space="preserve">000 1 08 07380 01 0000 110
</t>
  </si>
  <si>
    <t xml:space="preserve">903 1 08 07380 01 0000 110
</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</si>
  <si>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</si>
  <si>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 xml:space="preserve">000 1 08 07390 01 0000 110
</t>
  </si>
  <si>
    <t xml:space="preserve">903 1 08 07390 01 0000 110
</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</si>
  <si>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</si>
  <si>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 xml:space="preserve">903 1 13 02992 02 0000 130
</t>
  </si>
  <si>
    <t xml:space="preserve">903 1 16 90020 02 0000 140
</t>
  </si>
  <si>
    <t xml:space="preserve">901 1 17 05020 02 0000 180
</t>
  </si>
  <si>
    <t xml:space="preserve">903 1 17 05020 02 0000 180
</t>
  </si>
  <si>
    <t xml:space="preserve">904 1 16 90020 02 0000 140
</t>
  </si>
  <si>
    <t>департамент информатизации и связи Ярославской области</t>
  </si>
  <si>
    <t xml:space="preserve">905 1 13 02992 02 0000 130
</t>
  </si>
  <si>
    <t xml:space="preserve">000 1 16 02030 02 0000 140
</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</si>
  <si>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</si>
  <si>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 xml:space="preserve">908 1 16 02030 02 0000 140
</t>
  </si>
  <si>
    <t xml:space="preserve">908 1 16 90020 02 0000 140
</t>
  </si>
  <si>
    <t xml:space="preserve">908 1 13 02992 02 0000 130
</t>
  </si>
  <si>
    <t xml:space="preserve">909 1 13 02992 02 0000 130
</t>
  </si>
  <si>
    <t>департамент труда и социальной поддержки населения Ярославской области</t>
  </si>
  <si>
    <t>909 1 14 02022 02 0000 440</t>
  </si>
  <si>
    <t>909 1 16 33020 02 0000 140</t>
  </si>
  <si>
    <t xml:space="preserve">909 1 16 90020 02 0000 140
</t>
  </si>
  <si>
    <t>Итого</t>
  </si>
  <si>
    <t xml:space="preserve">000 1 11 01020 02 0000 120
</t>
  </si>
  <si>
    <t xml:space="preserve">911 1 11 01020 02 0000 120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</si>
  <si>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</si>
  <si>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департамент имущественных и земельных отношений Ярославской области</t>
  </si>
  <si>
    <t xml:space="preserve">000 1 11 05022 02 0000 120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</si>
  <si>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</si>
  <si>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911 1 11 05022 02 0000 120
</t>
  </si>
  <si>
    <t xml:space="preserve">000 1 11 05032 02 0000 120
</t>
  </si>
  <si>
    <t xml:space="preserve">911 1 11 05032 02 0000 120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</si>
  <si>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</si>
  <si>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 xml:space="preserve">000 1 11 05322 02 0000 120
</t>
  </si>
  <si>
    <t xml:space="preserve">911 1 11 05322 02 0000 120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</si>
  <si>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</si>
  <si>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 xml:space="preserve">000 1 11 07012 02 0000 120
</t>
  </si>
  <si>
    <t xml:space="preserve">911 1 11 07012 02 0000 120
</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</si>
  <si>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</si>
  <si>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 xml:space="preserve">000 1 11 09042 02 0000 120
</t>
  </si>
  <si>
    <t xml:space="preserve">911 1 11 09042 02 0000 120
</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</si>
  <si>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</si>
  <si>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 xml:space="preserve">911 1 13 02992 02 0000 130
</t>
  </si>
  <si>
    <t xml:space="preserve">000 1 14 02023 02 0000 410
</t>
  </si>
  <si>
    <t xml:space="preserve">911 1 14 02023 02 0000 410
</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</si>
  <si>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</si>
  <si>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000 1 14 06022 02 0000 430
</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</si>
  <si>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</si>
  <si>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911 1 14 06022 02 0000 430
</t>
  </si>
  <si>
    <t xml:space="preserve">911 1 16 90020 02 0000 140
</t>
  </si>
  <si>
    <t>ДОХОДЫ ОТ ИСПОЛЬЗОВАНИЯ ИМУЩЕСТВА, НАХОДЯЩЕГОСЯ В ГОСУДАРСТВЕННОЙ И МУНИЦИПАЛЬНОЙ СОБСТВЕННОСТИ</t>
  </si>
  <si>
    <t xml:space="preserve">000 1 11 00000 00 0000 000
</t>
  </si>
  <si>
    <t xml:space="preserve">000 1 11 03020 02 0000 120
</t>
  </si>
  <si>
    <t xml:space="preserve">906 1 11 03020 02 0000 120
</t>
  </si>
  <si>
    <t xml:space="preserve">Проценты, полученные от предоставления бюджетных кредитов внутри страны за счет средств бюджетов субъектов Российской Федерации
</t>
  </si>
  <si>
    <t>департамент финансов Ярославской области</t>
  </si>
  <si>
    <t xml:space="preserve">906 1 13 02992 02 0000 130
</t>
  </si>
  <si>
    <t>920 1 13 01992 02 0000 130</t>
  </si>
  <si>
    <t xml:space="preserve">000 1 13 02062 02 0000 130
</t>
  </si>
  <si>
    <t xml:space="preserve">Доходы, поступающие в порядке возмещения расходов, понесенных в связи с эксплуатацией имущества субъектов Российской Федерации
</t>
  </si>
  <si>
    <t xml:space="preserve">920 1 13 02062 02 0000 130
</t>
  </si>
  <si>
    <t xml:space="preserve">920 1 13 02992 02 0000 130
</t>
  </si>
  <si>
    <t xml:space="preserve">000 1 16 23022 02 0000 140
</t>
  </si>
  <si>
    <t xml:space="preserve">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
</t>
  </si>
  <si>
    <t xml:space="preserve">920 1 16 23022 02 0000 140
</t>
  </si>
  <si>
    <t xml:space="preserve">920 1 16 90020 02 0000 140
</t>
  </si>
  <si>
    <t xml:space="preserve">923 1 13 02992 02 0000 130
</t>
  </si>
  <si>
    <t>департамент по физической культуре, спорту и молодёжной политике Ярославской области</t>
  </si>
  <si>
    <t>924 1 13 01992 02 0000 130</t>
  </si>
  <si>
    <t>департамент строительства Ярославской области</t>
  </si>
  <si>
    <t xml:space="preserve">924 1 13 02992 02 0000 130
</t>
  </si>
  <si>
    <t xml:space="preserve">000 1 16 23021 02 0000 140
</t>
  </si>
  <si>
    <t xml:space="preserve">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
</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</si>
  <si>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</si>
  <si>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 xml:space="preserve">924 1 16 23021 02 0000 140
</t>
  </si>
  <si>
    <t xml:space="preserve">924 1 16 90020 02 0000 140
</t>
  </si>
  <si>
    <t xml:space="preserve">000 1 11 05100 02 0000 120
</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</si>
  <si>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</si>
  <si>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927 1 11 05100 02 0000 120
</t>
  </si>
  <si>
    <t xml:space="preserve">000 1 13 01520 02 0000 130
</t>
  </si>
  <si>
    <t xml:space="preserve">927 1 13 01520 02 0000 130
</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</si>
  <si>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</si>
  <si>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927 1 13 01992 02 0000 130</t>
  </si>
  <si>
    <t xml:space="preserve">927 1 13 02992 02 0000 130
</t>
  </si>
  <si>
    <t>927 1 14 02022 02 0000 440</t>
  </si>
  <si>
    <t xml:space="preserve">927 1 16 23021 02 0000 140
</t>
  </si>
  <si>
    <t xml:space="preserve">000 1 16 37020 02 0000 140
</t>
  </si>
  <si>
    <t xml:space="preserve">927 1 16 37020 02 0000 140
</t>
  </si>
  <si>
    <t xml:space="preserve">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
</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</si>
  <si>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</si>
  <si>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 xml:space="preserve">000 1 16 46000 02 0000 140
</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</si>
  <si>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</si>
  <si>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 xml:space="preserve">927 1 16 46000 02 0000 140
</t>
  </si>
  <si>
    <t xml:space="preserve">927 1 16 90020 02 0000 140
</t>
  </si>
  <si>
    <t xml:space="preserve">927 1 17 05020 02 0000 180
</t>
  </si>
  <si>
    <t xml:space="preserve">000 1 08 07400 01 0000 110
</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</si>
  <si>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</si>
  <si>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 xml:space="preserve">931 1 08 07400 01 0000 110
</t>
  </si>
  <si>
    <t>департамент государственного жилищного надзора Ярославской области</t>
  </si>
  <si>
    <t xml:space="preserve">931 1 13 02992 02 0000 130
</t>
  </si>
  <si>
    <t xml:space="preserve">933 1 14 02023 02 0000 410
</t>
  </si>
  <si>
    <t>департамент государственного заказа Ярославской области</t>
  </si>
  <si>
    <t xml:space="preserve">934 1 13 02062 02 0000 130
</t>
  </si>
  <si>
    <t xml:space="preserve">934 1 13 02992 02 0000 130
</t>
  </si>
  <si>
    <t>934 1 16 33020 02 0000 140</t>
  </si>
  <si>
    <t>ПЛАТЕЖИ ПРИ ПОЛЬЗОВАНИИ ПРИРОДНЫМИ РЕСУРСАМИ</t>
  </si>
  <si>
    <t xml:space="preserve">000 1 12 00000 00 0000 000
</t>
  </si>
  <si>
    <t xml:space="preserve">000 1 12 04014 02 0000 120
</t>
  </si>
  <si>
    <t>Плата за использование лесов, расположенных на землях лесного фонда, в части, превышающей минимальный размер арендной платы</t>
  </si>
  <si>
    <t xml:space="preserve">936 1 12 04014 02 0000 120
</t>
  </si>
  <si>
    <t>департамент лесного хозяйства Ярославской области</t>
  </si>
  <si>
    <t xml:space="preserve">000 1 12 04015 02 0000 120
</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</si>
  <si>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</si>
  <si>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 xml:space="preserve">936 1 12 04015 02 0000 120
</t>
  </si>
  <si>
    <t xml:space="preserve">000 1 13 01410 01 0000 130
</t>
  </si>
  <si>
    <t xml:space="preserve">936 1 13 01410 01 0000 130
</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</si>
  <si>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</si>
  <si>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936 1 16 90020 02 0000 140
</t>
  </si>
  <si>
    <t xml:space="preserve">936 1 13 02992 02 0000 130
</t>
  </si>
  <si>
    <t>936 1 14 02022 02 0000 440</t>
  </si>
  <si>
    <t xml:space="preserve">000 1 12 02012 01 0000 120
</t>
  </si>
  <si>
    <t xml:space="preserve">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
</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</si>
  <si>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</si>
  <si>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 xml:space="preserve">938 1 12 02012 01 0000 120
</t>
  </si>
  <si>
    <t xml:space="preserve">000 1 12 02052 01 0000 120
</t>
  </si>
  <si>
    <t xml:space="preserve">938 1 12 02052 01 0000 120
</t>
  </si>
  <si>
    <t xml:space="preserve">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
</t>
  </si>
  <si>
    <t xml:space="preserve">000 1 12 02102 02 0000 120
</t>
  </si>
  <si>
    <t xml:space="preserve">938 1 12 02102 02 0000 120
</t>
  </si>
  <si>
    <t xml:space="preserve">Сборы за участие в конкурсе (аукционе) на право пользования участками недр местного значения
</t>
  </si>
  <si>
    <t>Сборы за участие в конкурсе (аукционе) на право пользования участками недр местного значения</t>
  </si>
  <si>
    <t>938 1 13 01992 02 0000 130</t>
  </si>
  <si>
    <t xml:space="preserve">938 1 13 02992 02 0000 130
</t>
  </si>
  <si>
    <t xml:space="preserve">000 1 16 25086 02 0000 140
</t>
  </si>
  <si>
    <t xml:space="preserve">938 1 16 25086 02 0000 140
</t>
  </si>
  <si>
    <t xml:space="preserve">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
</t>
  </si>
  <si>
    <t xml:space="preserve">938 1 16 90020 02 0000 140
</t>
  </si>
  <si>
    <t>941 1 13 01992 02 0000 130</t>
  </si>
  <si>
    <t xml:space="preserve">941 1 16 90020 02 0000 140
</t>
  </si>
  <si>
    <t xml:space="preserve">941 1 13 02992 02 0000 130
</t>
  </si>
  <si>
    <t>941 1 16 33020 02 0000 140</t>
  </si>
  <si>
    <t xml:space="preserve">946 1 13 02992 02 0000 130
</t>
  </si>
  <si>
    <t>департамент общественных связей Ярославской области</t>
  </si>
  <si>
    <t xml:space="preserve">946 1 16 90020 02 0000 140
</t>
  </si>
  <si>
    <t xml:space="preserve">948 1 16 90020 02 0000 140
</t>
  </si>
  <si>
    <t>департамент региональной безопасности Ярославской области</t>
  </si>
  <si>
    <t>948 1 13 01992 02 0000 130</t>
  </si>
  <si>
    <t xml:space="preserve">948 1 13 02062 02 0000 130
</t>
  </si>
  <si>
    <t xml:space="preserve">948 1 13 02992 02 0000 130
</t>
  </si>
  <si>
    <t>948 1 14 02022 02 0000 410</t>
  </si>
  <si>
    <t xml:space="preserve">948 1 16 23021 02 0000 140
</t>
  </si>
  <si>
    <t>948 1 16 33020 02 0000 140</t>
  </si>
  <si>
    <t xml:space="preserve">949 1 13 02992 02 0000 130
</t>
  </si>
  <si>
    <t xml:space="preserve">949 1 16 23021 02 0000 140
</t>
  </si>
  <si>
    <t xml:space="preserve">949 1 16 90020 02 0000 140
</t>
  </si>
  <si>
    <t>950 1 08 07300 01 0000 110</t>
  </si>
  <si>
    <t>департамент туризма Ярославской области</t>
  </si>
  <si>
    <t xml:space="preserve">957 1 16 90020 02 0000 140
</t>
  </si>
  <si>
    <t>департамент охраны объектов культурного наследия Ярославской области</t>
  </si>
  <si>
    <t>961 1 16 33020 02 0000 140</t>
  </si>
  <si>
    <t>контрольно-ревизионная инспекция Ярославской области</t>
  </si>
  <si>
    <t xml:space="preserve">000 1 16 18020 02 0000 140
</t>
  </si>
  <si>
    <t xml:space="preserve">961 1 16 18020 02 0000 140
</t>
  </si>
  <si>
    <t>Денежные взыскания (штрафы) за нарушение бюджетного законодательства (в части бюджетов субъектов Российской Федерации)</t>
  </si>
  <si>
    <t xml:space="preserve">000 1 13 02040 01 0000 130
</t>
  </si>
  <si>
    <t xml:space="preserve">Доходы, поступающие в порядке возмещения бюджету субъекта Российской Федерации расходов, направленных на покрытие процессуальных издержек
</t>
  </si>
  <si>
    <t>Доходы, поступающие в порядке возмещения бюджету субъекта Российской Федерации расходов, направленных на покрытие процессуальных издержек</t>
  </si>
  <si>
    <t>агентство по обеспечению деятельности мировых судей Ярославской области</t>
  </si>
  <si>
    <t xml:space="preserve">962 1 13 02040 01 0000 130
</t>
  </si>
  <si>
    <t xml:space="preserve">962 1 13 02992 02 0000 130
</t>
  </si>
  <si>
    <t>Кассовые поступления в текущем финансовом году 
(по состоянию на  "01" октября 2017г.)</t>
  </si>
  <si>
    <t xml:space="preserve">000 1 17 05070 02 0000 180
</t>
  </si>
  <si>
    <t xml:space="preserve">Прочие неналоговые доходы бюджетов субъектов Российской Федерации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дорожных фондов субъектов Российской Федерации,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
</t>
  </si>
  <si>
    <t xml:space="preserve">927 1 17 05070 02 0000 180
</t>
  </si>
  <si>
    <t>Наименование группы источников доходов бюджетов /
наименование источника дохода бюджета</t>
  </si>
  <si>
    <t>* без источников доходов, администрируемых соответствующими федеральными органами государственной власти</t>
  </si>
  <si>
    <t>Утверждено на 2017 г. Закон ЯО от 21.12.2016 № 100-з (в ред. от 15.09.2017 № 39-з)</t>
  </si>
  <si>
    <t>000 2 02 00000 00 0000 000</t>
  </si>
  <si>
    <t>БЕЗВОЗМЕЗДНЫЕ ПОСТУПЛЕНИЯ ОТ ДРУГИХ БЮДЖЕТОВ БЮДЖЕТНОЙ СИСТЕМЫ РОССИЙСКОЙ ФЕДЕРАЦИИ</t>
  </si>
  <si>
    <t>000 2 02 10000 00 0000 151</t>
  </si>
  <si>
    <t>Дотации бюджетам бюджетной системы Российской Федерации</t>
  </si>
  <si>
    <t>000 2 02 15001 02 0000 151</t>
  </si>
  <si>
    <t>Дотации бюджетам субъектов Российской Федерации на выравнивание бюджетной обеспеченности</t>
  </si>
  <si>
    <t>906 2 02 15001 02 0000 151</t>
  </si>
  <si>
    <t>000 2 02 20000 00 0000 151</t>
  </si>
  <si>
    <t>Субсидии бюджетам бюджетной системы Российской Федерации (межбюджетные субсидии)</t>
  </si>
  <si>
    <t>000 2 02 20051 02 0000 151</t>
  </si>
  <si>
    <t>000 2 02 20077 02 0000 151</t>
  </si>
  <si>
    <t xml:space="preserve">000 2 02 25028 02 0000 151
</t>
  </si>
  <si>
    <t xml:space="preserve">000 2 02 25027 02 0000 151
</t>
  </si>
  <si>
    <t>000 2 02 25066 02 0000 151</t>
  </si>
  <si>
    <t>000 2 02 25081 02 0000 151</t>
  </si>
  <si>
    <t>000 2 02 25082 02 0000 151</t>
  </si>
  <si>
    <t>000 2 02 25086 02 0000 151</t>
  </si>
  <si>
    <t xml:space="preserve">000 2 02 25097 02 0000 151
</t>
  </si>
  <si>
    <t>000 2 02 25467 02 0000 151</t>
  </si>
  <si>
    <t>000 2 02 25516 02 0000 151</t>
  </si>
  <si>
    <t>000 2 02 25519 02 0000 151</t>
  </si>
  <si>
    <t>000 2 02 25520 02 0000 151</t>
  </si>
  <si>
    <t>000 2 02 25533 02 0000 151</t>
  </si>
  <si>
    <t>000 2 02 25534 02 0000 151</t>
  </si>
  <si>
    <t>000 2 02 25535 02 0000 151</t>
  </si>
  <si>
    <t>000 2 02 25537 02 0000 151</t>
  </si>
  <si>
    <t>000 2 02 25539 02 0000 151</t>
  </si>
  <si>
    <t>000 2 02 25543 02 0000 151</t>
  </si>
  <si>
    <t>000 2 02 25555 02 0000 151</t>
  </si>
  <si>
    <t>000 2 02 25567 02 0000 151</t>
  </si>
  <si>
    <t>000 2 02 25568 02 0000 151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</si>
  <si>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</si>
  <si>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</si>
  <si>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поддержку региональных проектов в сфере информационных технологий</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</si>
  <si>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</si>
  <si>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</si>
  <si>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</si>
  <si>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</si>
  <si>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</si>
  <si>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</si>
  <si>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Субсидии бюджетам субъектов Российской Федерации на обеспечение развития и укрепления материально-технической базы муниципальных домов культуры</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</si>
  <si>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</si>
  <si>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</si>
  <si>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</si>
  <si>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</si>
  <si>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</si>
  <si>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</si>
  <si>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</si>
  <si>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</si>
  <si>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</si>
  <si>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</si>
  <si>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</si>
  <si>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</si>
  <si>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000 2 02 30000 00 0000 151</t>
  </si>
  <si>
    <t>Субвенции бюджетам бюджетной системы Российской Федерации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</si>
  <si>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</si>
  <si>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</si>
  <si>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</si>
  <si>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</si>
  <si>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</si>
  <si>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</si>
  <si>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</si>
  <si>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</si>
  <si>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</si>
  <si>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</si>
  <si>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</si>
  <si>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</si>
  <si>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</si>
  <si>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</si>
  <si>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</si>
  <si>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</si>
  <si>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Единая субвенция бюджетам субъектов Российской Федерации и бюджету г. Байконура</t>
  </si>
  <si>
    <t>000 2 02 35118 02 0000 151</t>
  </si>
  <si>
    <t>000 2 02 35120 02 0000 151</t>
  </si>
  <si>
    <t>000 2 02 35128 02 0000 151</t>
  </si>
  <si>
    <t>000 2 02 35129 02 0000 151</t>
  </si>
  <si>
    <t>000 2 02 35134 02 0000 151</t>
  </si>
  <si>
    <t>000 2 02 35135 02 0000 151</t>
  </si>
  <si>
    <t>000 2 02 35137 02 0000 151</t>
  </si>
  <si>
    <t>000 2 02 35220 02 0000 151</t>
  </si>
  <si>
    <t>000 2 02 35240 02 0000 151</t>
  </si>
  <si>
    <t>000 2 02 35250 02 0000 151</t>
  </si>
  <si>
    <t>000 2 02 35260 02 0000 151</t>
  </si>
  <si>
    <t>000 2 02 35270 02 0000 151</t>
  </si>
  <si>
    <t>000 2 02 35280 02 0000 151</t>
  </si>
  <si>
    <t>000 2 02 35290 02 0000 151</t>
  </si>
  <si>
    <t>000 2 02 35380 02 0000 151</t>
  </si>
  <si>
    <t>000 2 02 35485 02 0000 151</t>
  </si>
  <si>
    <t>000 2 02 35900 02 0000 151</t>
  </si>
  <si>
    <t>000 2 02 40000 00 0000 151</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</si>
  <si>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</si>
  <si>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</si>
  <si>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</si>
  <si>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</si>
  <si>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000 2 02 45141 02 0000 151</t>
  </si>
  <si>
    <t>000 2 02 45142 02 0000 151</t>
  </si>
  <si>
    <t>000 2 02 45161 02 0000 151</t>
  </si>
  <si>
    <t>905 2 02 20051 02 0000 151</t>
  </si>
  <si>
    <t>департамент агропромышленного комплекса и потребительского рынка Ярославской области</t>
  </si>
  <si>
    <t>департамент по физической культуре, спорту и молодежной политике Ярославской области</t>
  </si>
  <si>
    <t>938 2 02 20051 02 0000 151</t>
  </si>
  <si>
    <t>938 2 02 20077 02 0000 151</t>
  </si>
  <si>
    <t>905 2 02 20077 02 0000 151</t>
  </si>
  <si>
    <t xml:space="preserve">департамент охраны окружающей среды и природопользования 
Ярославской области
</t>
  </si>
  <si>
    <t>923 2 02 20051 02 0000 151</t>
  </si>
  <si>
    <t>924 2 02 20051 02 0000 151</t>
  </si>
  <si>
    <t>924 2 02 20077 02 0000 151</t>
  </si>
  <si>
    <t>927 2 02 20077 02 0000 151</t>
  </si>
  <si>
    <t>департамент транспорта Ярославской области</t>
  </si>
  <si>
    <t xml:space="preserve">904 2 02 25028 02 0000 151
</t>
  </si>
  <si>
    <t xml:space="preserve">909 2 02 25027 02 0000 151
</t>
  </si>
  <si>
    <t xml:space="preserve">департамент труда и социальной поддержки населения 
Ярославской области
</t>
  </si>
  <si>
    <t xml:space="preserve">903 2 02 25027 02 0000 151
</t>
  </si>
  <si>
    <t xml:space="preserve">департамент образования Ярославской области 
</t>
  </si>
  <si>
    <t>920 2 02 25066 02 0000 151</t>
  </si>
  <si>
    <t>923 2 02 25081 02 0000 151</t>
  </si>
  <si>
    <t>911 2 02 25082 02 0000 151</t>
  </si>
  <si>
    <t xml:space="preserve">департамент имущественных и земельных отношений 
Ярославской области
</t>
  </si>
  <si>
    <t>934 2 02 25086 02 0000 151</t>
  </si>
  <si>
    <t xml:space="preserve">департамент государственной службы занятости населения 
Ярославской области
</t>
  </si>
  <si>
    <t xml:space="preserve">903 2 02 25097 02 0000 151
</t>
  </si>
  <si>
    <t>902 2 02 25467 02 0000 151</t>
  </si>
  <si>
    <t>департамент культуры Ярославской области</t>
  </si>
  <si>
    <t>946 2 02 25516 02 0000 151</t>
  </si>
  <si>
    <t>902 2 02 25519 02 0000 151</t>
  </si>
  <si>
    <t>903 2 02 25520 02 0000 151</t>
  </si>
  <si>
    <t>924 2 02 25520 02 0000 151</t>
  </si>
  <si>
    <t>903 2 02 25533 02 0000 151</t>
  </si>
  <si>
    <t>903 2 02 25534 02 0000 151</t>
  </si>
  <si>
    <t>903 2 02 25537 02 0000 151</t>
  </si>
  <si>
    <t>903 2 02 25539 02 0000 151</t>
  </si>
  <si>
    <t>905 2 02 25543 02 0000 151</t>
  </si>
  <si>
    <t>908 2 02 25555 02 0000 151</t>
  </si>
  <si>
    <t xml:space="preserve">департамент жилищно-коммунального хозяйства, энергетики 
и регулирования тарифов Ярославской области 
</t>
  </si>
  <si>
    <t>905 2 02 25567 02 0000 151</t>
  </si>
  <si>
    <t>905 2 02 25568 02 0000 151</t>
  </si>
  <si>
    <t>948 2 02 35118 02 0000 151</t>
  </si>
  <si>
    <t>948 2 02 35120 02 0000 151</t>
  </si>
  <si>
    <t>938 2 02 35128 02 0000 151</t>
  </si>
  <si>
    <t>936 2 02 35129 02 0000 151</t>
  </si>
  <si>
    <t>924 2 02 35134 02 0000 151</t>
  </si>
  <si>
    <t>924 2 02 35135 02 0000 151</t>
  </si>
  <si>
    <t>909 2 02 35137 02 0000 151</t>
  </si>
  <si>
    <t>909 2 02 35220 02 0000 151</t>
  </si>
  <si>
    <t>909 2 02 35240 02 0000 151</t>
  </si>
  <si>
    <t>909 2 02 35250 02 0000 151</t>
  </si>
  <si>
    <t>903 2 02 35260 02 0000 151</t>
  </si>
  <si>
    <t>909 2 02 35270 02 0000 151</t>
  </si>
  <si>
    <t>909 2 02 35280 02 0000 151</t>
  </si>
  <si>
    <t>934 2 02 35290 02 0000 151</t>
  </si>
  <si>
    <t>909 2 02 35380 02 0000 151</t>
  </si>
  <si>
    <t>924 2 02 35485 02 0000 151</t>
  </si>
  <si>
    <t>906 2 02 35900 02 0000 151</t>
  </si>
  <si>
    <t>920 2 02 45141 02 0000 151</t>
  </si>
  <si>
    <t>920 2 02 45142 02 0000 151</t>
  </si>
  <si>
    <t>901 2 02 45161 02 0000 151</t>
  </si>
  <si>
    <t>903 2 02 25535 02 0000 151</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</si>
  <si>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</si>
  <si>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</si>
  <si>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906 2 02 15009 02 0000 151</t>
  </si>
  <si>
    <t>946 2 02 20051 02 0000 151</t>
  </si>
  <si>
    <t>902 2 02 20051 02 0000 151</t>
  </si>
  <si>
    <t>904 2 02 20051 02 0000 151</t>
  </si>
  <si>
    <t>903 2 02 20051 02 0000 151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</si>
  <si>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</si>
  <si>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</si>
  <si>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909 2 02 23009 02 0000 151</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</si>
  <si>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</si>
  <si>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</si>
  <si>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909 2 02 25084 02 0000 151</t>
  </si>
  <si>
    <t>000 2 02 25209 02 0000 151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</si>
  <si>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</si>
  <si>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909 2 02 25209 02 0000 151</t>
  </si>
  <si>
    <t>924 2 02 25209 02 0000 151</t>
  </si>
  <si>
    <t>904 2 02 25209 02 0000 151</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</si>
  <si>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</si>
  <si>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</si>
  <si>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</si>
  <si>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</si>
  <si>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</si>
  <si>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</si>
  <si>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901 2 02 25382 02 0000 151</t>
  </si>
  <si>
    <t>901 2 02 25402 02 0000 151</t>
  </si>
  <si>
    <t>909 2 02 25462 02 0000 151</t>
  </si>
  <si>
    <t>000 2 02 25517 02 0000 151</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</si>
  <si>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
</t>
  </si>
  <si>
    <t>902 2 02 25517 02 0000 151</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</si>
  <si>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</si>
  <si>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</si>
  <si>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906 2 02 25527 02 0000 151</t>
  </si>
  <si>
    <t>000 2 02 25541 02 0000 151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</si>
  <si>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</si>
  <si>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905 2 02 25541 02 0000 151</t>
  </si>
  <si>
    <t>000 2 02 25542 02 0000 151</t>
  </si>
  <si>
    <t xml:space="preserve">Субсидии бюджетам субъектов Российской Федерации на повышение продуктивности в молочном скотоводстве </t>
  </si>
  <si>
    <t>905 2 02 25542 02 0000 151</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</si>
  <si>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</si>
  <si>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</si>
  <si>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905 2 02 25544 02 0000 151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</si>
  <si>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</si>
  <si>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</si>
  <si>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905 2 02 25545 02 0000 151</t>
  </si>
  <si>
    <t>000 2 02 25558 02 0000 151</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</si>
  <si>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</si>
  <si>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902 2 02 25558 02 0000 151</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</si>
  <si>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</si>
  <si>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</si>
  <si>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908 2 02 25560 02 0000 151</t>
  </si>
  <si>
    <t>департамент жилищно-коммунального хозяйства, энергетики и регулирования тарифов Ярославской области</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</si>
  <si>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</si>
  <si>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</si>
  <si>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901 2 02 35460 02 0000 151</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</si>
  <si>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</si>
  <si>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</si>
  <si>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901 2 02 45136 02 0000 151</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</si>
  <si>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</si>
  <si>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</si>
  <si>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924 2 02 45154 02 0000 151</t>
  </si>
  <si>
    <t>000 2 02 45160 02 0000 151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</si>
  <si>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</si>
  <si>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903 2 02 45160 02 0000 151</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</si>
  <si>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</si>
  <si>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</si>
  <si>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000 2 02 49999 02 0000 151</t>
  </si>
  <si>
    <t>Прочие межбюджетные трансферты, передаваемые бюджетам субъектов Российской Федерации</t>
  </si>
  <si>
    <t>927 2 02 45390 02 0000 151</t>
  </si>
  <si>
    <t>924 2 02 49999 02 0000 151</t>
  </si>
  <si>
    <t>БЕЗВОЗМЕЗДНЫЕ ПОСТУПЛЕНИЯ ОТ ГОСУДАРСТВЕННЫХ (МУНИЦИПАЛЬНЫХ) ОРГАНИЗАЦИЙ</t>
  </si>
  <si>
    <t>000 2 03 00000 00 0000 000</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</si>
  <si>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</si>
  <si>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</si>
  <si>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000 2 03 02040 02 0000 180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</si>
  <si>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</si>
  <si>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924 2 03 02040 02 0000 180</t>
  </si>
  <si>
    <t>ИТОГО</t>
  </si>
  <si>
    <t>Реестр источников доходов областного бюджета на 2018 год и на плановый период 2019 и 2020 годов*</t>
  </si>
  <si>
    <t>Правительство Ярославской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</si>
</sst>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b/>
      <sz val="14"/>
      <color theme="1"/>
      <name val="Times New Roman"/>
      <family val="1"/>
      <charset val="204"/>
    </font>
    <font>
      <sz val="10"/>
      <name val="Arial"/>
      <family val="2"/>
      <charset val="204"/>
    </font>
    <font>
      <sz val="14"/>
      <color theme="1"/>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name val="Times New Roman"/>
      <family val="1"/>
      <charset val="204"/>
    </font>
    <font>
      <b/>
      <sz val="12"/>
      <name val="Times New Roman"/>
      <family val="2"/>
      <charset val="204"/>
    </font>
    <font>
      <sz val="14"/>
      <name val="Arial"/>
      <family val="2"/>
      <charset val="204"/>
    </font>
    <font>
      <sz val="14"/>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2" fillId="0" borderId="0"/>
    <xf numFmtId="0" fontId="2" fillId="0" borderId="0"/>
  </cellStyleXfs>
  <cellXfs count="57">
    <xf numFmtId="0" fontId="0" fillId="0" borderId="0" xfId="0"/>
    <xf numFmtId="0" fontId="4" fillId="0" borderId="0" xfId="0" applyFont="1"/>
    <xf numFmtId="0" fontId="4" fillId="0" borderId="0" xfId="0" applyFont="1" applyAlignment="1">
      <alignment vertical="top"/>
    </xf>
    <xf numFmtId="0" fontId="4" fillId="0" borderId="1" xfId="0" applyFont="1" applyBorder="1" applyAlignment="1">
      <alignment horizontal="center"/>
    </xf>
    <xf numFmtId="0" fontId="6"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top"/>
    </xf>
    <xf numFmtId="0" fontId="4" fillId="0" borderId="0" xfId="0" applyFont="1" applyAlignment="1">
      <alignment horizontal="center" vertical="top"/>
    </xf>
    <xf numFmtId="0" fontId="7" fillId="0" borderId="1" xfId="1" applyFont="1" applyFill="1" applyBorder="1" applyAlignment="1">
      <alignment horizontal="left" vertical="top" wrapText="1"/>
    </xf>
    <xf numFmtId="0" fontId="4" fillId="0" borderId="2" xfId="0" applyFont="1" applyBorder="1" applyAlignment="1">
      <alignment horizontal="center" vertical="top"/>
    </xf>
    <xf numFmtId="0" fontId="4" fillId="0" borderId="0" xfId="0" applyFont="1" applyBorder="1" applyAlignment="1">
      <alignment horizontal="center" vertical="top"/>
    </xf>
    <xf numFmtId="164" fontId="3"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164" fontId="3" fillId="0" borderId="3" xfId="0" applyNumberFormat="1" applyFont="1" applyFill="1" applyBorder="1" applyAlignment="1">
      <alignment horizontal="center" vertical="top"/>
    </xf>
    <xf numFmtId="0" fontId="6" fillId="0" borderId="1" xfId="0" applyFont="1" applyBorder="1" applyAlignment="1">
      <alignment horizontal="right" vertical="top"/>
    </xf>
    <xf numFmtId="0" fontId="6" fillId="0" borderId="1" xfId="0" applyFont="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xf numFmtId="0" fontId="4" fillId="0" borderId="0" xfId="0" applyFont="1" applyFill="1" applyAlignment="1">
      <alignment vertical="top"/>
    </xf>
    <xf numFmtId="0" fontId="5"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4" fillId="0" borderId="1" xfId="0" applyFont="1" applyFill="1" applyBorder="1" applyAlignment="1">
      <alignment horizontal="center"/>
    </xf>
    <xf numFmtId="0" fontId="6" fillId="0" borderId="1" xfId="0" applyFont="1" applyFill="1" applyBorder="1" applyAlignment="1">
      <alignment horizontal="center" vertical="top" wrapText="1"/>
    </xf>
    <xf numFmtId="164" fontId="1" fillId="0" borderId="1" xfId="0" applyNumberFormat="1" applyFont="1" applyFill="1" applyBorder="1" applyAlignment="1">
      <alignment horizontal="center"/>
    </xf>
    <xf numFmtId="0" fontId="6" fillId="0" borderId="1" xfId="0" applyFont="1" applyFill="1" applyBorder="1" applyAlignment="1">
      <alignment horizontal="center" vertical="top"/>
    </xf>
    <xf numFmtId="0" fontId="6" fillId="0" borderId="1" xfId="0" applyFont="1" applyFill="1" applyBorder="1" applyAlignment="1">
      <alignment horizontal="left" vertical="top" wrapText="1"/>
    </xf>
    <xf numFmtId="0" fontId="6" fillId="0" borderId="1" xfId="0" applyFont="1" applyFill="1" applyBorder="1" applyAlignment="1">
      <alignment horizontal="center"/>
    </xf>
    <xf numFmtId="0" fontId="4" fillId="0" borderId="1" xfId="0" applyFont="1" applyFill="1" applyBorder="1" applyAlignment="1">
      <alignment horizontal="center" vertical="top"/>
    </xf>
    <xf numFmtId="0" fontId="4" fillId="0" borderId="0" xfId="0" applyFont="1" applyFill="1" applyAlignment="1">
      <alignment horizontal="center" vertical="top"/>
    </xf>
    <xf numFmtId="0" fontId="4" fillId="0" borderId="1" xfId="0" applyFont="1" applyFill="1" applyBorder="1" applyAlignment="1">
      <alignment horizontal="center" vertical="top" wrapText="1"/>
    </xf>
    <xf numFmtId="3" fontId="4" fillId="0" borderId="1" xfId="0" applyNumberFormat="1"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left" vertical="top" wrapText="1"/>
    </xf>
    <xf numFmtId="164" fontId="1" fillId="0" borderId="3" xfId="0" applyNumberFormat="1" applyFont="1" applyFill="1" applyBorder="1" applyAlignment="1">
      <alignment horizontal="center" vertical="top"/>
    </xf>
    <xf numFmtId="0" fontId="4" fillId="0" borderId="0" xfId="0" applyFont="1" applyFill="1" applyBorder="1" applyAlignment="1">
      <alignment horizontal="center" vertical="top"/>
    </xf>
    <xf numFmtId="0" fontId="6" fillId="0" borderId="1" xfId="0" applyFont="1" applyFill="1" applyBorder="1" applyAlignment="1">
      <alignment horizontal="right" vertical="top"/>
    </xf>
    <xf numFmtId="164" fontId="4" fillId="0" borderId="0" xfId="0" applyNumberFormat="1" applyFont="1" applyFill="1" applyBorder="1" applyAlignment="1">
      <alignment horizontal="center" vertical="top"/>
    </xf>
    <xf numFmtId="0" fontId="8" fillId="0" borderId="1" xfId="2" applyNumberFormat="1" applyFont="1" applyFill="1" applyBorder="1" applyAlignment="1" applyProtection="1">
      <alignment horizontal="left" vertical="top" wrapText="1"/>
      <protection hidden="1"/>
    </xf>
    <xf numFmtId="164" fontId="3"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164" fontId="10" fillId="0" borderId="1"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xf>
    <xf numFmtId="164" fontId="10"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wrapText="1"/>
    </xf>
    <xf numFmtId="0" fontId="4" fillId="0" borderId="4" xfId="0" applyFont="1" applyBorder="1" applyAlignment="1">
      <alignment horizontal="left" vertical="top"/>
    </xf>
    <xf numFmtId="0" fontId="6" fillId="0" borderId="1" xfId="0" applyFont="1" applyBorder="1" applyAlignment="1">
      <alignment horizontal="right" vertical="top"/>
    </xf>
    <xf numFmtId="0" fontId="1" fillId="0" borderId="0" xfId="0" applyFont="1" applyAlignment="1">
      <alignment horizontal="center" wrapText="1"/>
    </xf>
    <xf numFmtId="0" fontId="4" fillId="0" borderId="0" xfId="0" applyFont="1" applyFill="1" applyAlignment="1">
      <alignment horizontal="right"/>
    </xf>
    <xf numFmtId="0" fontId="5" fillId="0" borderId="1" xfId="0" applyFont="1" applyBorder="1" applyAlignment="1">
      <alignment horizontal="center" vertical="top" wrapText="1"/>
    </xf>
    <xf numFmtId="0" fontId="5" fillId="0" borderId="1" xfId="0" applyFont="1" applyBorder="1" applyAlignment="1">
      <alignment horizontal="center" vertical="top"/>
    </xf>
    <xf numFmtId="0" fontId="5"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6" fillId="0" borderId="5" xfId="0" applyFont="1" applyBorder="1" applyAlignment="1">
      <alignment horizontal="left" vertical="top"/>
    </xf>
    <xf numFmtId="0" fontId="6" fillId="0" borderId="6" xfId="0" applyFont="1" applyBorder="1" applyAlignment="1">
      <alignment horizontal="left" vertical="top"/>
    </xf>
    <xf numFmtId="0" fontId="6" fillId="0" borderId="3" xfId="0" applyFont="1" applyBorder="1" applyAlignment="1">
      <alignment horizontal="left" vertical="top"/>
    </xf>
  </cellXfs>
  <cellStyles count="3">
    <cellStyle name="Обычный" xfId="0" builtinId="0"/>
    <cellStyle name="Обычный_Tmp1" xfId="2"/>
    <cellStyle name="Обычный_Поправки к 20.04.0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externalLink" Target="externalLinks/externalLink38.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42" Type="http://schemas.openxmlformats.org/officeDocument/2006/relationships/externalLink" Target="externalLinks/externalLink41.xml"/><Relationship Id="rId47" Type="http://schemas.openxmlformats.org/officeDocument/2006/relationships/externalLink" Target="externalLinks/externalLink46.xml"/><Relationship Id="rId50" Type="http://schemas.openxmlformats.org/officeDocument/2006/relationships/externalLink" Target="externalLinks/externalLink49.xml"/><Relationship Id="rId55" Type="http://schemas.openxmlformats.org/officeDocument/2006/relationships/calcChain" Target="calcChain.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externalLink" Target="externalLinks/externalLink37.xml"/><Relationship Id="rId46" Type="http://schemas.openxmlformats.org/officeDocument/2006/relationships/externalLink" Target="externalLinks/externalLink45.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externalLink" Target="externalLinks/externalLink40.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53"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49" Type="http://schemas.openxmlformats.org/officeDocument/2006/relationships/externalLink" Target="externalLinks/externalLink48.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4" Type="http://schemas.openxmlformats.org/officeDocument/2006/relationships/externalLink" Target="externalLinks/externalLink43.xml"/><Relationship Id="rId52"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43" Type="http://schemas.openxmlformats.org/officeDocument/2006/relationships/externalLink" Target="externalLinks/externalLink42.xml"/><Relationship Id="rId48" Type="http://schemas.openxmlformats.org/officeDocument/2006/relationships/externalLink" Target="externalLinks/externalLink47.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3"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4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27_&#1044;&#105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27.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50_&#1044;&#1058;.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3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31_&#1044;&#1043;&#1046;&#1053;.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11.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11_&#1044;&#1048;&#1047;&#1054;.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6.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3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3_&#1044;&#1054;.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36_&#1044;&#1051;&#1061;.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1_&#1044;&#1047;&#1080;&#1060;.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1.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20_&#1055;&#1088;&#1072;&#1074;&#1080;&#1090;&#1077;&#1083;&#1100;&#1089;&#1090;&#1074;&#1086;.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20.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24.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24_&#1044;&#1057;.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48.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48_&#1044;&#1056;&#1041;.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6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5_&#1044;&#1040;&#1055;&#1050;&#1080;&#1055;&#1056;.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62_&#1040;&#1054;&#1044;&#1052;&#1057;.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34_&#1044;&#1043;&#1057;&#1047;&#105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34.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2_&#1044;&#1050;.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8_&#1044;&#1046;&#1050;&#1061;&#1069;&#1080;&#1056;&#1058;.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8.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9.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9_&#1044;&#1058;&#1080;&#1057;&#1055;&#1053;.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5.xlsx"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23_&#1044;&#1060;&#1050;&#1057;&#1080;&#1052;&#1055;.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46.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46_&#1044;&#1054;&#1057;.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33.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33_&#1044;&#1043;&#1047;.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61.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61_&#1050;&#1056;&#1048;.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04.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04_&#1044;&#1048;&#1080;&#1057;.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5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38.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57_&#1044;&#1054;&#1054;&#1050;&#105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38_&#1044;&#1054;&#1054;&#1057;&#1080;&#105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1060;&#1072;&#1082;&#1090;%20&#1085;&#1072;%2001.10.2017\94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41_&#1044;&#1048;&#1080;&#105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bolhova\AppData\Local\Microsoft\Windows\Temporary%20Internet%20Files\Content.Outlook\5E63B9UC\949_&#1048;&#1040;&#1058;&#10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3"/>
    </sheetNames>
    <sheetDataSet>
      <sheetData sheetId="0">
        <row r="7">
          <cell r="X7">
            <v>425800</v>
          </cell>
        </row>
        <row r="8">
          <cell r="X8">
            <v>719000</v>
          </cell>
        </row>
        <row r="9">
          <cell r="X9">
            <v>157500</v>
          </cell>
        </row>
        <row r="12">
          <cell r="X12">
            <v>249499.1</v>
          </cell>
        </row>
        <row r="13">
          <cell r="X13">
            <v>2318952.14</v>
          </cell>
        </row>
        <row r="16">
          <cell r="X16">
            <v>207391.75</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3"/>
    </sheetNames>
    <sheetDataSet>
      <sheetData sheetId="0">
        <row r="7">
          <cell r="X7">
            <v>14026289.75</v>
          </cell>
        </row>
        <row r="8">
          <cell r="X8">
            <v>19550</v>
          </cell>
        </row>
        <row r="9">
          <cell r="X9">
            <v>4300</v>
          </cell>
        </row>
        <row r="12">
          <cell r="X12">
            <v>6023.27</v>
          </cell>
        </row>
        <row r="15">
          <cell r="X15">
            <v>31400</v>
          </cell>
        </row>
        <row r="17">
          <cell r="X17">
            <v>1250350.01</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M10" t="str">
            <v>департамент транспорта Ярославской области</v>
          </cell>
          <cell r="R10">
            <v>800</v>
          </cell>
          <cell r="V10">
            <v>820</v>
          </cell>
          <cell r="X10">
            <v>800</v>
          </cell>
          <cell r="Z10">
            <v>800</v>
          </cell>
          <cell r="AB10">
            <v>800</v>
          </cell>
        </row>
        <row r="12">
          <cell r="M12" t="str">
            <v>департамент транспорта Ярославской области</v>
          </cell>
        </row>
        <row r="13">
          <cell r="R13">
            <v>2</v>
          </cell>
          <cell r="T13">
            <v>0</v>
          </cell>
          <cell r="V13">
            <v>2</v>
          </cell>
          <cell r="X13">
            <v>2</v>
          </cell>
          <cell r="Z13">
            <v>2</v>
          </cell>
          <cell r="AB13">
            <v>2</v>
          </cell>
        </row>
        <row r="15">
          <cell r="R15">
            <v>50</v>
          </cell>
          <cell r="V15">
            <v>60</v>
          </cell>
          <cell r="X15">
            <v>60</v>
          </cell>
          <cell r="Z15">
            <v>60</v>
          </cell>
          <cell r="AB15">
            <v>60</v>
          </cell>
        </row>
        <row r="16">
          <cell r="V16">
            <v>740</v>
          </cell>
          <cell r="X16">
            <v>0</v>
          </cell>
          <cell r="Z16">
            <v>0</v>
          </cell>
          <cell r="AB16">
            <v>0</v>
          </cell>
        </row>
        <row r="17">
          <cell r="M17" t="str">
            <v>департамент транспорта Ярославской области</v>
          </cell>
        </row>
        <row r="18">
          <cell r="M18" t="str">
            <v>департамент транспорта Ярославской области</v>
          </cell>
        </row>
        <row r="19">
          <cell r="V19">
            <v>15</v>
          </cell>
        </row>
        <row r="20">
          <cell r="V20">
            <v>3</v>
          </cell>
        </row>
        <row r="21">
          <cell r="M21" t="str">
            <v>департамент транспорта Ярославской области</v>
          </cell>
        </row>
        <row r="23">
          <cell r="M23" t="str">
            <v>департамент транспорта Ярославской области</v>
          </cell>
          <cell r="R23">
            <v>4000</v>
          </cell>
          <cell r="X23">
            <v>5000</v>
          </cell>
          <cell r="Z23">
            <v>5000</v>
          </cell>
          <cell r="AB23">
            <v>5000</v>
          </cell>
        </row>
        <row r="24">
          <cell r="V24">
            <v>5200</v>
          </cell>
        </row>
        <row r="27">
          <cell r="V27">
            <v>55</v>
          </cell>
        </row>
        <row r="28">
          <cell r="V28">
            <v>110</v>
          </cell>
        </row>
        <row r="30">
          <cell r="V30">
            <v>1021</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4"/>
    </sheetNames>
    <sheetDataSet>
      <sheetData sheetId="0">
        <row r="7">
          <cell r="X7">
            <v>799000</v>
          </cell>
        </row>
        <row r="10">
          <cell r="X10">
            <v>59760</v>
          </cell>
        </row>
        <row r="11">
          <cell r="X11">
            <v>738450.83</v>
          </cell>
        </row>
        <row r="13">
          <cell r="X13">
            <v>103376.1</v>
          </cell>
        </row>
        <row r="16">
          <cell r="X16">
            <v>14440</v>
          </cell>
        </row>
        <row r="19">
          <cell r="X19">
            <v>3047.69</v>
          </cell>
        </row>
        <row r="21">
          <cell r="X21">
            <v>7422387.5199999996</v>
          </cell>
        </row>
        <row r="23">
          <cell r="X23">
            <v>5157337.6500000004</v>
          </cell>
        </row>
        <row r="25">
          <cell r="X25">
            <v>53061.84</v>
          </cell>
        </row>
        <row r="26">
          <cell r="X26">
            <v>109478.16</v>
          </cell>
        </row>
        <row r="31">
          <cell r="X31">
            <v>1020957.52</v>
          </cell>
        </row>
        <row r="32">
          <cell r="X32">
            <v>58314.080000000002</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источников дохода"/>
    </sheetNames>
    <sheetDataSet>
      <sheetData sheetId="0">
        <row r="14">
          <cell r="X14">
            <v>10</v>
          </cell>
          <cell r="Z14">
            <v>10</v>
          </cell>
          <cell r="AB14">
            <v>10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5"/>
    </sheetNames>
    <sheetDataSet>
      <sheetData sheetId="0">
        <row r="7">
          <cell r="X7">
            <v>640500</v>
          </cell>
        </row>
        <row r="10">
          <cell r="X10">
            <v>82906.02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530.5</v>
          </cell>
          <cell r="V10">
            <v>645.5</v>
          </cell>
          <cell r="X10">
            <v>360</v>
          </cell>
          <cell r="Z10">
            <v>360</v>
          </cell>
          <cell r="AB10">
            <v>360</v>
          </cell>
        </row>
        <row r="11">
          <cell r="X11">
            <v>51.2</v>
          </cell>
          <cell r="Z11">
            <v>51.2</v>
          </cell>
          <cell r="AB11">
            <v>51.2</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9"/>
    </sheetNames>
    <sheetDataSet>
      <sheetData sheetId="0">
        <row r="7">
          <cell r="X7">
            <v>3215855.57</v>
          </cell>
        </row>
        <row r="9">
          <cell r="X9">
            <v>9464482.1199999992</v>
          </cell>
        </row>
        <row r="10">
          <cell r="X10">
            <v>7683915.4100000001</v>
          </cell>
        </row>
        <row r="11">
          <cell r="X11">
            <v>50470.54</v>
          </cell>
        </row>
        <row r="13">
          <cell r="X13">
            <v>957300.25</v>
          </cell>
        </row>
        <row r="15">
          <cell r="X15">
            <v>152608.56</v>
          </cell>
        </row>
        <row r="18">
          <cell r="X18">
            <v>13061.45</v>
          </cell>
        </row>
        <row r="21">
          <cell r="X21">
            <v>2993099.68</v>
          </cell>
        </row>
        <row r="23">
          <cell r="X23">
            <v>321856.61</v>
          </cell>
        </row>
        <row r="26">
          <cell r="X26">
            <v>686692.8</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7г."/>
      <sheetName val="Лист1"/>
    </sheetNames>
    <sheetDataSet>
      <sheetData sheetId="0" refreshError="1">
        <row r="10">
          <cell r="T10">
            <v>3215.9</v>
          </cell>
          <cell r="V10">
            <v>3297.16</v>
          </cell>
          <cell r="X10">
            <v>4314</v>
          </cell>
          <cell r="Z10">
            <v>6812</v>
          </cell>
          <cell r="AB10">
            <v>10617</v>
          </cell>
        </row>
        <row r="11">
          <cell r="V11">
            <v>12180</v>
          </cell>
          <cell r="X11">
            <v>12750</v>
          </cell>
          <cell r="Z11">
            <v>13260</v>
          </cell>
          <cell r="AB11">
            <v>13790</v>
          </cell>
        </row>
        <row r="13">
          <cell r="R13">
            <v>9730</v>
          </cell>
          <cell r="V13">
            <v>9730.24</v>
          </cell>
          <cell r="X13">
            <v>9730.24</v>
          </cell>
          <cell r="Z13">
            <v>9730.24</v>
          </cell>
          <cell r="AB13">
            <v>9730.24</v>
          </cell>
        </row>
        <row r="14">
          <cell r="V14">
            <v>54</v>
          </cell>
          <cell r="X14">
            <v>54</v>
          </cell>
          <cell r="Z14">
            <v>0</v>
          </cell>
          <cell r="AB14">
            <v>0</v>
          </cell>
        </row>
        <row r="15">
          <cell r="V15">
            <v>8759</v>
          </cell>
          <cell r="X15">
            <v>9851</v>
          </cell>
          <cell r="Z15">
            <v>15558</v>
          </cell>
          <cell r="AB15">
            <v>16066</v>
          </cell>
        </row>
        <row r="17">
          <cell r="V17">
            <v>187.6</v>
          </cell>
          <cell r="X17">
            <v>89.2</v>
          </cell>
          <cell r="Z17">
            <v>89.2</v>
          </cell>
          <cell r="AB17">
            <v>89.2</v>
          </cell>
        </row>
        <row r="23">
          <cell r="R23">
            <v>33000</v>
          </cell>
          <cell r="V23">
            <v>33000</v>
          </cell>
          <cell r="X23">
            <v>3000</v>
          </cell>
          <cell r="Z23">
            <v>3000</v>
          </cell>
          <cell r="AB23">
            <v>1500</v>
          </cell>
        </row>
        <row r="26">
          <cell r="V26">
            <v>321.89999999999998</v>
          </cell>
          <cell r="X26">
            <v>0</v>
          </cell>
          <cell r="Z26">
            <v>0</v>
          </cell>
          <cell r="AB26">
            <v>0</v>
          </cell>
        </row>
      </sheetData>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6"/>
    </sheetNames>
    <sheetDataSet>
      <sheetData sheetId="0">
        <row r="7">
          <cell r="X7">
            <v>31815902.199999999</v>
          </cell>
        </row>
        <row r="10">
          <cell r="X10">
            <v>228572.17</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8"/>
    </sheetNames>
    <sheetDataSet>
      <sheetData sheetId="0">
        <row r="7">
          <cell r="X7">
            <v>19306696.75</v>
          </cell>
        </row>
        <row r="8">
          <cell r="X8">
            <v>3124060.88</v>
          </cell>
        </row>
        <row r="11">
          <cell r="X11">
            <v>2800</v>
          </cell>
        </row>
        <row r="13">
          <cell r="X13">
            <v>227490.46</v>
          </cell>
        </row>
        <row r="16">
          <cell r="X16">
            <v>40560</v>
          </cell>
        </row>
        <row r="19">
          <cell r="X19">
            <v>539441.72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efreshError="1">
        <row r="10">
          <cell r="M10" t="str">
            <v>департамент образования Ярославской области</v>
          </cell>
          <cell r="V10">
            <v>800</v>
          </cell>
          <cell r="X10">
            <v>800</v>
          </cell>
          <cell r="Z10">
            <v>800</v>
          </cell>
          <cell r="AB10">
            <v>800</v>
          </cell>
        </row>
        <row r="11">
          <cell r="V11">
            <v>2000</v>
          </cell>
          <cell r="X11">
            <v>2000</v>
          </cell>
          <cell r="Z11">
            <v>2000</v>
          </cell>
          <cell r="AB11">
            <v>2000</v>
          </cell>
        </row>
        <row r="12">
          <cell r="M12" t="str">
            <v>департамент образования Ярославской области</v>
          </cell>
          <cell r="R12">
            <v>200</v>
          </cell>
          <cell r="V12">
            <v>200</v>
          </cell>
          <cell r="X12">
            <v>200</v>
          </cell>
          <cell r="Z12">
            <v>200</v>
          </cell>
          <cell r="AB12">
            <v>200</v>
          </cell>
        </row>
        <row r="13">
          <cell r="V13">
            <v>250</v>
          </cell>
          <cell r="X13">
            <v>20</v>
          </cell>
          <cell r="Z13">
            <v>20</v>
          </cell>
          <cell r="AB13">
            <v>20</v>
          </cell>
        </row>
        <row r="14">
          <cell r="V14">
            <v>2319</v>
          </cell>
          <cell r="X14">
            <v>100</v>
          </cell>
          <cell r="Z14">
            <v>100</v>
          </cell>
          <cell r="AB14">
            <v>100</v>
          </cell>
        </row>
        <row r="16">
          <cell r="X16">
            <v>100</v>
          </cell>
          <cell r="Z16">
            <v>100</v>
          </cell>
          <cell r="AB16">
            <v>50</v>
          </cell>
        </row>
        <row r="17">
          <cell r="M17" t="str">
            <v>департамент образования Ярославской области</v>
          </cell>
          <cell r="R17">
            <v>5</v>
          </cell>
          <cell r="T17">
            <v>0</v>
          </cell>
          <cell r="V17">
            <v>5</v>
          </cell>
          <cell r="X17">
            <v>5</v>
          </cell>
          <cell r="Z17">
            <v>5</v>
          </cell>
          <cell r="AB17">
            <v>5</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7г."/>
    </sheetNames>
    <sheetDataSet>
      <sheetData sheetId="0">
        <row r="11">
          <cell r="T11">
            <v>15248.9</v>
          </cell>
          <cell r="X11">
            <v>15241.9</v>
          </cell>
          <cell r="Z11">
            <v>15991.5</v>
          </cell>
          <cell r="AB11">
            <v>15991.5</v>
          </cell>
        </row>
        <row r="12">
          <cell r="R12">
            <v>3920</v>
          </cell>
          <cell r="V12">
            <v>3920</v>
          </cell>
          <cell r="X12">
            <v>4312</v>
          </cell>
          <cell r="Z12">
            <v>4312</v>
          </cell>
          <cell r="AB12">
            <v>4312</v>
          </cell>
        </row>
        <row r="13">
          <cell r="R13">
            <v>9</v>
          </cell>
          <cell r="V13">
            <v>9</v>
          </cell>
          <cell r="X13">
            <v>9</v>
          </cell>
          <cell r="Z13">
            <v>9</v>
          </cell>
          <cell r="AB13">
            <v>9</v>
          </cell>
        </row>
        <row r="14">
          <cell r="V14">
            <v>540</v>
          </cell>
          <cell r="X14">
            <v>500</v>
          </cell>
          <cell r="Z14">
            <v>500</v>
          </cell>
          <cell r="AB14">
            <v>500</v>
          </cell>
        </row>
        <row r="15">
          <cell r="V15">
            <v>228</v>
          </cell>
          <cell r="X15">
            <v>100</v>
          </cell>
          <cell r="Z15">
            <v>100</v>
          </cell>
          <cell r="AB15">
            <v>100</v>
          </cell>
        </row>
        <row r="17">
          <cell r="V17">
            <v>40.6</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R10">
            <v>7300</v>
          </cell>
          <cell r="V10">
            <v>7300</v>
          </cell>
          <cell r="X10">
            <v>7320</v>
          </cell>
          <cell r="Z10">
            <v>7320</v>
          </cell>
          <cell r="AB10">
            <v>7320</v>
          </cell>
        </row>
        <row r="12">
          <cell r="V12">
            <v>69000</v>
          </cell>
          <cell r="X12">
            <v>1025</v>
          </cell>
          <cell r="Z12">
            <v>1025</v>
          </cell>
          <cell r="AB12">
            <v>1025</v>
          </cell>
        </row>
        <row r="13">
          <cell r="R13">
            <v>5</v>
          </cell>
        </row>
        <row r="14">
          <cell r="R14">
            <v>5</v>
          </cell>
          <cell r="T14">
            <v>0</v>
          </cell>
          <cell r="V14">
            <v>0</v>
          </cell>
          <cell r="X14">
            <v>21</v>
          </cell>
          <cell r="Z14">
            <v>21</v>
          </cell>
          <cell r="AB14">
            <v>21</v>
          </cell>
        </row>
        <row r="17">
          <cell r="X17">
            <v>46</v>
          </cell>
          <cell r="Z17">
            <v>46</v>
          </cell>
          <cell r="AB17">
            <v>46</v>
          </cell>
        </row>
        <row r="18">
          <cell r="X18">
            <v>2000</v>
          </cell>
          <cell r="Z18">
            <v>2000</v>
          </cell>
          <cell r="AB18">
            <v>2000</v>
          </cell>
        </row>
        <row r="20">
          <cell r="V20">
            <v>156</v>
          </cell>
          <cell r="X20">
            <v>2300</v>
          </cell>
          <cell r="Z20">
            <v>2300</v>
          </cell>
          <cell r="AB20">
            <v>2300</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
    </sheetNames>
    <sheetDataSet>
      <sheetData sheetId="0">
        <row r="7">
          <cell r="X7">
            <v>6300400</v>
          </cell>
        </row>
        <row r="9">
          <cell r="X9">
            <v>1679050.13</v>
          </cell>
        </row>
        <row r="10">
          <cell r="X10">
            <v>67139341.689999998</v>
          </cell>
        </row>
        <row r="13">
          <cell r="X13">
            <v>223765.8</v>
          </cell>
        </row>
        <row r="15">
          <cell r="X15">
            <v>1595084.12</v>
          </cell>
        </row>
        <row r="18">
          <cell r="X18">
            <v>155837.68</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sheetNames>
    <sheetDataSet>
      <sheetData sheetId="0">
        <row r="10">
          <cell r="M10" t="str">
            <v>Правительство Ярославской области</v>
          </cell>
        </row>
        <row r="12">
          <cell r="X12">
            <v>3000</v>
          </cell>
          <cell r="Z12">
            <v>3000</v>
          </cell>
          <cell r="AB12">
            <v>3000</v>
          </cell>
        </row>
        <row r="13">
          <cell r="V13">
            <v>5000</v>
          </cell>
          <cell r="X13">
            <v>6500</v>
          </cell>
          <cell r="Z13">
            <v>6600</v>
          </cell>
          <cell r="AB13">
            <v>6700</v>
          </cell>
        </row>
        <row r="14">
          <cell r="V14">
            <v>6000</v>
          </cell>
          <cell r="X14">
            <v>3000</v>
          </cell>
          <cell r="Z14">
            <v>3000</v>
          </cell>
          <cell r="AB14">
            <v>3000</v>
          </cell>
        </row>
        <row r="19">
          <cell r="V19">
            <v>40</v>
          </cell>
          <cell r="X19">
            <v>40</v>
          </cell>
          <cell r="Z19">
            <v>40</v>
          </cell>
          <cell r="AB19">
            <v>40</v>
          </cell>
        </row>
        <row r="21">
          <cell r="V21">
            <v>1500</v>
          </cell>
          <cell r="X21">
            <v>1500</v>
          </cell>
          <cell r="Z21">
            <v>1500</v>
          </cell>
          <cell r="AB21">
            <v>1500</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1"/>
    </sheetNames>
    <sheetDataSet>
      <sheetData sheetId="0">
        <row r="7">
          <cell r="X7">
            <v>4656674.16</v>
          </cell>
        </row>
        <row r="9">
          <cell r="X9">
            <v>3497561.52</v>
          </cell>
        </row>
        <row r="10">
          <cell r="X10">
            <v>5181099.3</v>
          </cell>
        </row>
        <row r="13">
          <cell r="X13">
            <v>3179.5</v>
          </cell>
        </row>
        <row r="15">
          <cell r="X15">
            <v>1005137.2</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3"/>
    </sheetNames>
    <sheetDataSet>
      <sheetData sheetId="0">
        <row r="7">
          <cell r="X7">
            <v>14287.38</v>
          </cell>
        </row>
        <row r="9">
          <cell r="X9">
            <v>2014460.44</v>
          </cell>
        </row>
        <row r="12">
          <cell r="X12">
            <v>14612.04</v>
          </cell>
        </row>
        <row r="14">
          <cell r="X14">
            <v>106178</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ДФ в 2017г."/>
    </sheetNames>
    <sheetDataSet>
      <sheetData sheetId="0">
        <row r="10">
          <cell r="T10">
            <v>14.3</v>
          </cell>
          <cell r="V10">
            <v>102.5</v>
          </cell>
          <cell r="X10">
            <v>103.5</v>
          </cell>
          <cell r="Z10">
            <v>103.5</v>
          </cell>
          <cell r="AB10">
            <v>103.5</v>
          </cell>
        </row>
        <row r="11">
          <cell r="V11">
            <v>2255.8000000000002</v>
          </cell>
          <cell r="X11">
            <v>4008.9</v>
          </cell>
          <cell r="Z11">
            <v>4008.9</v>
          </cell>
          <cell r="AB11">
            <v>4008.9</v>
          </cell>
        </row>
        <row r="14">
          <cell r="V14">
            <v>14.6</v>
          </cell>
          <cell r="X14">
            <v>0</v>
          </cell>
          <cell r="Z14">
            <v>0</v>
          </cell>
          <cell r="AB14">
            <v>0</v>
          </cell>
        </row>
        <row r="15">
          <cell r="X15">
            <v>195.5</v>
          </cell>
          <cell r="Z15">
            <v>195.5</v>
          </cell>
          <cell r="AB15">
            <v>195.5</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2"/>
    </sheetNames>
    <sheetDataSet>
      <sheetData sheetId="0">
        <row r="7">
          <cell r="X7">
            <v>3252205.93</v>
          </cell>
        </row>
        <row r="9">
          <cell r="X9">
            <v>236364.87</v>
          </cell>
        </row>
        <row r="10">
          <cell r="X10">
            <v>180348.98</v>
          </cell>
        </row>
        <row r="13">
          <cell r="X13">
            <v>22050</v>
          </cell>
        </row>
        <row r="16">
          <cell r="X16">
            <v>61300</v>
          </cell>
        </row>
        <row r="18">
          <cell r="X18">
            <v>11038.75</v>
          </cell>
        </row>
        <row r="20">
          <cell r="X20">
            <v>125959.07</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X10">
            <v>150</v>
          </cell>
          <cell r="Z10">
            <v>150</v>
          </cell>
          <cell r="AB10">
            <v>150</v>
          </cell>
        </row>
        <row r="11">
          <cell r="V11">
            <v>4626</v>
          </cell>
        </row>
        <row r="12">
          <cell r="V12">
            <v>365</v>
          </cell>
        </row>
        <row r="16">
          <cell r="V16">
            <v>11</v>
          </cell>
        </row>
        <row r="17">
          <cell r="V17">
            <v>201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7"/>
    </sheetNames>
    <sheetDataSet>
      <sheetData sheetId="0">
        <row r="7">
          <cell r="X7">
            <v>34191.07</v>
          </cell>
        </row>
        <row r="8">
          <cell r="X8">
            <v>624912.81000000006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7г."/>
      <sheetName val="Лист1"/>
      <sheetName val="Лист2"/>
    </sheetNames>
    <sheetDataSet>
      <sheetData sheetId="0">
        <row r="10">
          <cell r="M10" t="str">
            <v>департамент агропромышленного комплекса и потребительсткого рынка Ярославской области</v>
          </cell>
          <cell r="V10">
            <v>31000</v>
          </cell>
          <cell r="X10">
            <v>31000</v>
          </cell>
          <cell r="Z10">
            <v>31000</v>
          </cell>
          <cell r="AB10">
            <v>31000</v>
          </cell>
        </row>
        <row r="11">
          <cell r="M11" t="str">
            <v>департамент агропромышленного комплекса и потребительсткого рынка Ярославской области</v>
          </cell>
          <cell r="V11">
            <v>764</v>
          </cell>
          <cell r="X11">
            <v>0</v>
          </cell>
          <cell r="Z11">
            <v>0</v>
          </cell>
          <cell r="AB11">
            <v>0</v>
          </cell>
        </row>
      </sheetData>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34</v>
          </cell>
          <cell r="V10">
            <v>37</v>
          </cell>
          <cell r="X10">
            <v>40</v>
          </cell>
          <cell r="Z10">
            <v>40</v>
          </cell>
          <cell r="AB10">
            <v>40</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643</v>
          </cell>
          <cell r="V10">
            <v>767</v>
          </cell>
          <cell r="X10">
            <v>780</v>
          </cell>
          <cell r="Z10">
            <v>780</v>
          </cell>
          <cell r="AB10">
            <v>780</v>
          </cell>
        </row>
        <row r="11">
          <cell r="V11">
            <v>2300</v>
          </cell>
          <cell r="X11">
            <v>2000</v>
          </cell>
          <cell r="Z11">
            <v>2000</v>
          </cell>
          <cell r="AB11">
            <v>2000</v>
          </cell>
        </row>
        <row r="12">
          <cell r="M12" t="str">
            <v>департамент государственной службы занятости населения Ярославской области</v>
          </cell>
        </row>
        <row r="13">
          <cell r="V13">
            <v>8</v>
          </cell>
        </row>
      </sheetData>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7"/>
    </sheetNames>
    <sheetDataSet>
      <sheetData sheetId="0">
        <row r="7">
          <cell r="X7">
            <v>671024.78</v>
          </cell>
        </row>
        <row r="8">
          <cell r="X8">
            <v>2027303.67</v>
          </cell>
        </row>
        <row r="11">
          <cell r="X11">
            <v>7630.06</v>
          </cell>
        </row>
      </sheetData>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7г."/>
    </sheetNames>
    <sheetDataSet>
      <sheetData sheetId="0">
        <row r="10">
          <cell r="M10" t="str">
            <v>департамент культуры Ярославской области</v>
          </cell>
          <cell r="V10">
            <v>410</v>
          </cell>
          <cell r="X10">
            <v>200</v>
          </cell>
          <cell r="Z10">
            <v>200</v>
          </cell>
          <cell r="AB10">
            <v>200</v>
          </cell>
        </row>
      </sheetData>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2"/>
    </sheetNames>
    <sheetDataSet>
      <sheetData sheetId="0">
        <row r="7">
          <cell r="X7">
            <v>363537.79</v>
          </cell>
        </row>
      </sheetData>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M10" t="str">
            <v>департамент жилищно-коммунального хозяйства, энергетики и регулирования тарифов Ярославской области</v>
          </cell>
          <cell r="V10">
            <v>98.5</v>
          </cell>
          <cell r="X10">
            <v>107</v>
          </cell>
          <cell r="Z10">
            <v>60</v>
          </cell>
          <cell r="AB10">
            <v>79</v>
          </cell>
        </row>
        <row r="15">
          <cell r="M15" t="str">
            <v>департамент жилищно-коммунального хозяйства, энергетики и регулирования тарифов Ярославской области</v>
          </cell>
          <cell r="X15">
            <v>175</v>
          </cell>
          <cell r="Z15">
            <v>201</v>
          </cell>
          <cell r="AB15">
            <v>153</v>
          </cell>
        </row>
      </sheetData>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7"/>
    </sheetNames>
    <sheetDataSet>
      <sheetData sheetId="0">
        <row r="7">
          <cell r="X7">
            <v>1712</v>
          </cell>
        </row>
        <row r="10">
          <cell r="X10">
            <v>60526.66</v>
          </cell>
        </row>
        <row r="12">
          <cell r="X12">
            <v>20000</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8"/>
    </sheetNames>
    <sheetDataSet>
      <sheetData sheetId="0">
        <row r="7">
          <cell r="X7">
            <v>585005.25</v>
          </cell>
        </row>
        <row r="10">
          <cell r="X10">
            <v>8766</v>
          </cell>
        </row>
        <row r="13">
          <cell r="X13">
            <v>7592.29</v>
          </cell>
        </row>
        <row r="15">
          <cell r="X15">
            <v>42394.89</v>
          </cell>
        </row>
      </sheetData>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7г."/>
    </sheetNames>
    <sheetDataSet>
      <sheetData sheetId="0">
        <row r="11">
          <cell r="V11">
            <v>585</v>
          </cell>
          <cell r="X11">
            <v>589</v>
          </cell>
          <cell r="Z11">
            <v>589</v>
          </cell>
          <cell r="AB11">
            <v>589</v>
          </cell>
        </row>
        <row r="13">
          <cell r="R13">
            <v>27</v>
          </cell>
          <cell r="X13">
            <v>29</v>
          </cell>
          <cell r="Z13">
            <v>29</v>
          </cell>
          <cell r="AB13">
            <v>29</v>
          </cell>
        </row>
        <row r="17">
          <cell r="V17">
            <v>8</v>
          </cell>
          <cell r="X17">
            <v>32</v>
          </cell>
          <cell r="Z17">
            <v>32</v>
          </cell>
          <cell r="AB17">
            <v>32</v>
          </cell>
        </row>
        <row r="19">
          <cell r="X19">
            <v>148</v>
          </cell>
          <cell r="Z19">
            <v>148</v>
          </cell>
          <cell r="AB19">
            <v>148</v>
          </cell>
        </row>
      </sheetData>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2"/>
    </sheetNames>
    <sheetDataSet>
      <sheetData sheetId="0">
        <row r="7">
          <cell r="X7">
            <v>17739.97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5"/>
    </sheetNames>
    <sheetDataSet>
      <sheetData sheetId="0">
        <row r="7">
          <cell r="X7">
            <v>28749700</v>
          </cell>
        </row>
        <row r="10">
          <cell r="X10">
            <v>763703.5</v>
          </cell>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1">
          <cell r="T11">
            <v>18</v>
          </cell>
          <cell r="V11">
            <v>18</v>
          </cell>
          <cell r="X11">
            <v>0</v>
          </cell>
          <cell r="Z11">
            <v>0</v>
          </cell>
          <cell r="AB11">
            <v>0</v>
          </cell>
        </row>
      </sheetData>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1"/>
    </sheetNames>
    <sheetDataSet>
      <sheetData sheetId="0">
        <row r="7">
          <cell r="X7">
            <v>1015.14</v>
          </cell>
        </row>
      </sheetData>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1">
          <cell r="T11">
            <v>1.01</v>
          </cell>
          <cell r="V11">
            <v>13.53</v>
          </cell>
          <cell r="X11">
            <v>0.33</v>
          </cell>
          <cell r="Z11">
            <v>0.33</v>
          </cell>
          <cell r="AB11">
            <v>0.33</v>
          </cell>
        </row>
        <row r="13">
          <cell r="X13">
            <v>0.01</v>
          </cell>
          <cell r="Z13">
            <v>0.01</v>
          </cell>
          <cell r="AB13">
            <v>0.01</v>
          </cell>
        </row>
      </sheetData>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6"/>
    </sheetNames>
    <sheetDataSet>
      <sheetData sheetId="0">
        <row r="7">
          <cell r="X7">
            <v>20000</v>
          </cell>
        </row>
      </sheetData>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7г."/>
      <sheetName val="Лист1"/>
    </sheetNames>
    <sheetDataSet>
      <sheetData sheetId="0">
        <row r="12">
          <cell r="T12">
            <v>20</v>
          </cell>
          <cell r="V12">
            <v>20</v>
          </cell>
        </row>
      </sheetData>
      <sheetData sheetId="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6"/>
    </sheetNames>
    <sheetDataSet>
      <sheetData sheetId="0">
        <row r="7">
          <cell r="X7">
            <v>11446.6</v>
          </cell>
        </row>
        <row r="9">
          <cell r="X9">
            <v>391065.32</v>
          </cell>
        </row>
      </sheetData>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345</v>
          </cell>
          <cell r="V10">
            <v>500</v>
          </cell>
          <cell r="X10">
            <v>500</v>
          </cell>
          <cell r="Z10">
            <v>500</v>
          </cell>
          <cell r="AB10">
            <v>500</v>
          </cell>
        </row>
      </sheetData>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в_4"/>
    </sheetNames>
    <sheetDataSet>
      <sheetData sheetId="0">
        <row r="7">
          <cell r="X7">
            <v>245925</v>
          </cell>
        </row>
      </sheetData>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245.9</v>
          </cell>
          <cell r="V10">
            <v>246</v>
          </cell>
          <cell r="X10">
            <v>240</v>
          </cell>
          <cell r="Z10">
            <v>240</v>
          </cell>
          <cell r="AB10">
            <v>240</v>
          </cell>
        </row>
      </sheetData>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5"/>
    </sheetNames>
    <sheetDataSet>
      <sheetData sheetId="0">
        <row r="7">
          <cell r="X7">
            <v>744250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19"/>
    </sheetNames>
    <sheetDataSet>
      <sheetData sheetId="0">
        <row r="7">
          <cell r="X7">
            <v>357000</v>
          </cell>
        </row>
        <row r="8">
          <cell r="X8">
            <v>357000</v>
          </cell>
        </row>
        <row r="9">
          <cell r="X9">
            <v>329000</v>
          </cell>
        </row>
        <row r="12">
          <cell r="X12">
            <v>1809094.93</v>
          </cell>
        </row>
        <row r="13">
          <cell r="X13">
            <v>285000</v>
          </cell>
        </row>
        <row r="14">
          <cell r="X14">
            <v>407688</v>
          </cell>
        </row>
        <row r="17">
          <cell r="X17">
            <v>561393</v>
          </cell>
        </row>
        <row r="19">
          <cell r="X19">
            <v>4688924.72</v>
          </cell>
        </row>
        <row r="22">
          <cell r="X22">
            <v>218684.93</v>
          </cell>
        </row>
        <row r="24">
          <cell r="X24">
            <v>5063.8900000000003</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646</v>
          </cell>
          <cell r="V10">
            <v>800</v>
          </cell>
          <cell r="X10">
            <v>600</v>
          </cell>
          <cell r="Z10">
            <v>600</v>
          </cell>
          <cell r="AB10">
            <v>600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250.5</v>
          </cell>
          <cell r="V10">
            <v>400</v>
          </cell>
          <cell r="X10">
            <v>400</v>
          </cell>
          <cell r="Z10">
            <v>300</v>
          </cell>
          <cell r="AB10">
            <v>200</v>
          </cell>
        </row>
        <row r="11">
          <cell r="V11">
            <v>381.5</v>
          </cell>
          <cell r="X11">
            <v>304.5</v>
          </cell>
          <cell r="Z11">
            <v>280</v>
          </cell>
          <cell r="AB11">
            <v>245</v>
          </cell>
        </row>
        <row r="12">
          <cell r="V12">
            <v>336</v>
          </cell>
          <cell r="X12">
            <v>300</v>
          </cell>
          <cell r="Z12">
            <v>250</v>
          </cell>
          <cell r="AB12">
            <v>200</v>
          </cell>
        </row>
        <row r="13">
          <cell r="R13">
            <v>4000</v>
          </cell>
          <cell r="V13">
            <v>2500</v>
          </cell>
          <cell r="X13">
            <v>2500</v>
          </cell>
          <cell r="Z13">
            <v>2000</v>
          </cell>
          <cell r="AB13">
            <v>2000</v>
          </cell>
        </row>
        <row r="14">
          <cell r="R14">
            <v>200</v>
          </cell>
          <cell r="V14">
            <v>300</v>
          </cell>
          <cell r="X14">
            <v>300</v>
          </cell>
          <cell r="Z14">
            <v>300</v>
          </cell>
          <cell r="AB14">
            <v>300</v>
          </cell>
        </row>
        <row r="15">
          <cell r="R15">
            <v>400</v>
          </cell>
          <cell r="V15">
            <v>475.6</v>
          </cell>
          <cell r="X15">
            <v>400</v>
          </cell>
          <cell r="Z15">
            <v>400</v>
          </cell>
          <cell r="AB15">
            <v>400</v>
          </cell>
        </row>
        <row r="17">
          <cell r="V17">
            <v>1029.22</v>
          </cell>
          <cell r="X17">
            <v>1029.22</v>
          </cell>
          <cell r="Z17">
            <v>1029.22</v>
          </cell>
          <cell r="AB17">
            <v>1029.22</v>
          </cell>
        </row>
        <row r="20">
          <cell r="X20">
            <v>100</v>
          </cell>
          <cell r="Z20">
            <v>100</v>
          </cell>
          <cell r="AB20">
            <v>100</v>
          </cell>
        </row>
        <row r="21">
          <cell r="R21">
            <v>10</v>
          </cell>
          <cell r="V21">
            <v>10</v>
          </cell>
          <cell r="X21">
            <v>10</v>
          </cell>
          <cell r="Z21">
            <v>10</v>
          </cell>
          <cell r="AB21">
            <v>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о поступлении доходо_20"/>
    </sheetNames>
    <sheetDataSet>
      <sheetData sheetId="0">
        <row r="7">
          <cell r="X7">
            <v>92250</v>
          </cell>
        </row>
        <row r="10">
          <cell r="X10">
            <v>26600</v>
          </cell>
        </row>
        <row r="12">
          <cell r="X12">
            <v>2235.62</v>
          </cell>
        </row>
        <row r="15">
          <cell r="X15">
            <v>2262</v>
          </cell>
        </row>
        <row r="17">
          <cell r="X17">
            <v>78851.06</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T10">
            <v>92</v>
          </cell>
          <cell r="V10">
            <v>132</v>
          </cell>
          <cell r="X10">
            <v>90</v>
          </cell>
          <cell r="Z10">
            <v>90</v>
          </cell>
          <cell r="AB10">
            <v>100</v>
          </cell>
        </row>
        <row r="11">
          <cell r="V11">
            <v>30</v>
          </cell>
          <cell r="X11">
            <v>35</v>
          </cell>
          <cell r="Z11">
            <v>35</v>
          </cell>
          <cell r="AB11">
            <v>35</v>
          </cell>
        </row>
        <row r="12">
          <cell r="V12">
            <v>90</v>
          </cell>
          <cell r="X12">
            <v>60</v>
          </cell>
          <cell r="Z12">
            <v>70</v>
          </cell>
          <cell r="AB12">
            <v>70</v>
          </cell>
        </row>
        <row r="13">
          <cell r="V13">
            <v>2</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для сдачи в БУ в 2016г."/>
    </sheetNames>
    <sheetDataSet>
      <sheetData sheetId="0">
        <row r="10">
          <cell r="R10">
            <v>17860</v>
          </cell>
          <cell r="V10">
            <v>17860</v>
          </cell>
          <cell r="X10">
            <v>17860</v>
          </cell>
          <cell r="Z10">
            <v>17860</v>
          </cell>
          <cell r="AB10">
            <v>17860</v>
          </cell>
        </row>
        <row r="12">
          <cell r="V12">
            <v>10</v>
          </cell>
          <cell r="X12">
            <v>0</v>
          </cell>
          <cell r="Z12">
            <v>0</v>
          </cell>
          <cell r="AB12">
            <v>0</v>
          </cell>
        </row>
        <row r="13">
          <cell r="V13">
            <v>8</v>
          </cell>
        </row>
        <row r="15">
          <cell r="V15">
            <v>8000</v>
          </cell>
          <cell r="X15">
            <v>10000</v>
          </cell>
          <cell r="Z15">
            <v>10000</v>
          </cell>
          <cell r="AB15">
            <v>10000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2"/>
  <sheetViews>
    <sheetView tabSelected="1" view="pageBreakPreview" zoomScale="80" zoomScaleNormal="100" zoomScaleSheetLayoutView="80" workbookViewId="0">
      <pane xSplit="2" ySplit="5" topLeftCell="C67" activePane="bottomRight" state="frozen"/>
      <selection pane="topRight" activeCell="C1" sqref="C1"/>
      <selection pane="bottomLeft" activeCell="A6" sqref="A6"/>
      <selection pane="bottomRight" activeCell="F68" sqref="F68"/>
    </sheetView>
  </sheetViews>
  <sheetFormatPr defaultRowHeight="15" x14ac:dyDescent="0.25"/>
  <cols>
    <col min="1" max="1" width="35.5703125" style="1" customWidth="1"/>
    <col min="2" max="2" width="25.85546875" style="17" customWidth="1"/>
    <col min="3" max="3" width="41.42578125" style="17" customWidth="1"/>
    <col min="4" max="4" width="29.28515625" style="17" customWidth="1"/>
    <col min="5" max="5" width="30.28515625" style="17" customWidth="1"/>
    <col min="6" max="6" width="25.5703125" style="17" customWidth="1"/>
    <col min="7" max="7" width="19.28515625" style="17" customWidth="1"/>
    <col min="8" max="8" width="21" style="17" customWidth="1"/>
    <col min="9" max="9" width="18.5703125" style="17" customWidth="1"/>
    <col min="10" max="10" width="19.42578125" style="17" customWidth="1"/>
    <col min="11" max="11" width="25" style="17" customWidth="1"/>
    <col min="12" max="21" width="9.140625" style="17"/>
    <col min="22" max="16384" width="9.140625" style="1"/>
  </cols>
  <sheetData>
    <row r="1" spans="1:21" ht="18.75" x14ac:dyDescent="0.3">
      <c r="A1" s="48" t="s">
        <v>487</v>
      </c>
      <c r="B1" s="48"/>
      <c r="C1" s="48"/>
      <c r="D1" s="48"/>
      <c r="E1" s="48"/>
      <c r="F1" s="48"/>
      <c r="G1" s="48"/>
      <c r="H1" s="48"/>
      <c r="I1" s="48"/>
      <c r="J1" s="48"/>
    </row>
    <row r="2" spans="1:21" x14ac:dyDescent="0.25">
      <c r="H2" s="49" t="s">
        <v>6</v>
      </c>
      <c r="I2" s="49"/>
      <c r="J2" s="49"/>
    </row>
    <row r="3" spans="1:21" s="2" customFormat="1" ht="16.5" customHeight="1" x14ac:dyDescent="0.25">
      <c r="A3" s="50" t="s">
        <v>249</v>
      </c>
      <c r="B3" s="52" t="s">
        <v>0</v>
      </c>
      <c r="C3" s="52"/>
      <c r="D3" s="53" t="s">
        <v>3</v>
      </c>
      <c r="E3" s="53" t="s">
        <v>251</v>
      </c>
      <c r="F3" s="53" t="s">
        <v>245</v>
      </c>
      <c r="G3" s="53" t="s">
        <v>4</v>
      </c>
      <c r="H3" s="52" t="s">
        <v>5</v>
      </c>
      <c r="I3" s="52"/>
      <c r="J3" s="52"/>
      <c r="K3" s="18"/>
      <c r="L3" s="18"/>
      <c r="M3" s="18"/>
      <c r="N3" s="18"/>
      <c r="O3" s="18"/>
      <c r="P3" s="18"/>
      <c r="Q3" s="18"/>
      <c r="R3" s="18"/>
      <c r="S3" s="18"/>
      <c r="T3" s="18"/>
      <c r="U3" s="18"/>
    </row>
    <row r="4" spans="1:21" s="2" customFormat="1" ht="63.75" customHeight="1" x14ac:dyDescent="0.25">
      <c r="A4" s="51"/>
      <c r="B4" s="19" t="s">
        <v>1</v>
      </c>
      <c r="C4" s="19" t="s">
        <v>2</v>
      </c>
      <c r="D4" s="53"/>
      <c r="E4" s="53"/>
      <c r="F4" s="52"/>
      <c r="G4" s="53"/>
      <c r="H4" s="20" t="s">
        <v>7</v>
      </c>
      <c r="I4" s="20" t="s">
        <v>8</v>
      </c>
      <c r="J4" s="20" t="s">
        <v>9</v>
      </c>
      <c r="K4" s="18"/>
      <c r="L4" s="18"/>
      <c r="M4" s="18"/>
      <c r="N4" s="18"/>
      <c r="O4" s="18"/>
      <c r="P4" s="18"/>
      <c r="Q4" s="18"/>
      <c r="R4" s="18"/>
      <c r="S4" s="18"/>
      <c r="T4" s="18"/>
      <c r="U4" s="18"/>
    </row>
    <row r="5" spans="1:21" x14ac:dyDescent="0.25">
      <c r="A5" s="3">
        <v>1</v>
      </c>
      <c r="B5" s="21">
        <v>2</v>
      </c>
      <c r="C5" s="21">
        <v>3</v>
      </c>
      <c r="D5" s="21">
        <v>4</v>
      </c>
      <c r="E5" s="21">
        <v>5</v>
      </c>
      <c r="F5" s="21">
        <v>6</v>
      </c>
      <c r="G5" s="21">
        <v>7</v>
      </c>
      <c r="H5" s="21">
        <v>8</v>
      </c>
      <c r="I5" s="21">
        <v>9</v>
      </c>
      <c r="J5" s="21">
        <v>10</v>
      </c>
    </row>
    <row r="6" spans="1:21" ht="18.75" customHeight="1" x14ac:dyDescent="0.3">
      <c r="A6" s="4" t="s">
        <v>10</v>
      </c>
      <c r="B6" s="22" t="s">
        <v>39</v>
      </c>
      <c r="C6" s="21"/>
      <c r="D6" s="21"/>
      <c r="E6" s="23">
        <f>E7+E12+E14+E16+E18+E20+E22+E25+E27+E29</f>
        <v>53639.5</v>
      </c>
      <c r="F6" s="23">
        <f>F7+F12+F14+F16+F18+F20+F22+F25+F27+F29</f>
        <v>46676.889750000002</v>
      </c>
      <c r="G6" s="23">
        <f t="shared" ref="G6:J6" si="0">G7+G12+G14+G16+G18+G20+G22+G25+G27+G29</f>
        <v>54604.55</v>
      </c>
      <c r="H6" s="23">
        <f t="shared" si="0"/>
        <v>54124.5</v>
      </c>
      <c r="I6" s="23">
        <f t="shared" si="0"/>
        <v>53950</v>
      </c>
      <c r="J6" s="23">
        <f t="shared" si="0"/>
        <v>53775</v>
      </c>
    </row>
    <row r="7" spans="1:21" ht="108.75" customHeight="1" x14ac:dyDescent="0.25">
      <c r="A7" s="5"/>
      <c r="B7" s="24" t="s">
        <v>27</v>
      </c>
      <c r="C7" s="25" t="s">
        <v>11</v>
      </c>
      <c r="D7" s="26"/>
      <c r="E7" s="12">
        <f>SUM(E8:E11)</f>
        <v>32132</v>
      </c>
      <c r="F7" s="12">
        <f t="shared" ref="F7:I7" si="1">SUM(F8:F11)</f>
        <v>29624.75</v>
      </c>
      <c r="G7" s="12">
        <f t="shared" si="1"/>
        <v>32332</v>
      </c>
      <c r="H7" s="12">
        <f t="shared" si="1"/>
        <v>32290</v>
      </c>
      <c r="I7" s="12">
        <f t="shared" si="1"/>
        <v>32190</v>
      </c>
      <c r="J7" s="12">
        <f>SUM(J8:J11)</f>
        <v>32100</v>
      </c>
    </row>
    <row r="8" spans="1:21" s="7" customFormat="1" ht="108.75" customHeight="1" x14ac:dyDescent="0.25">
      <c r="A8" s="5"/>
      <c r="B8" s="27" t="s">
        <v>12</v>
      </c>
      <c r="C8" s="16" t="s">
        <v>11</v>
      </c>
      <c r="D8" s="16" t="s">
        <v>13</v>
      </c>
      <c r="E8" s="11">
        <v>600</v>
      </c>
      <c r="F8" s="11">
        <f>'[1]Справка о поступлении доходов_3'!$X$7/1000</f>
        <v>425.8</v>
      </c>
      <c r="G8" s="11">
        <f>'[2]РЕЕСТР для сдачи в БУ в 2016г.'!$V$10</f>
        <v>800</v>
      </c>
      <c r="H8" s="11">
        <f>'[2]РЕЕСТР для сдачи в БУ в 2016г.'!$X$10</f>
        <v>800</v>
      </c>
      <c r="I8" s="11">
        <f>'[2]РЕЕСТР для сдачи в БУ в 2016г.'!$Z$10</f>
        <v>800</v>
      </c>
      <c r="J8" s="11">
        <f>'[2]РЕЕСТР для сдачи в БУ в 2016г.'!$AB$10</f>
        <v>800</v>
      </c>
      <c r="K8" s="28"/>
      <c r="L8" s="28"/>
      <c r="M8" s="28"/>
      <c r="N8" s="28"/>
      <c r="O8" s="28"/>
      <c r="P8" s="28"/>
      <c r="Q8" s="28"/>
      <c r="R8" s="28"/>
      <c r="S8" s="28"/>
      <c r="T8" s="28"/>
      <c r="U8" s="28"/>
    </row>
    <row r="9" spans="1:21" s="7" customFormat="1" ht="109.5" customHeight="1" x14ac:dyDescent="0.25">
      <c r="A9" s="6"/>
      <c r="B9" s="27" t="s">
        <v>14</v>
      </c>
      <c r="C9" s="16" t="s">
        <v>11</v>
      </c>
      <c r="D9" s="16" t="str">
        <f>'[3]РЕЕСТР для сдачи в БУ в 2017г.'!$M$11</f>
        <v>департамент агропромышленного комплекса и потребительсткого рынка Ярославской области</v>
      </c>
      <c r="E9" s="11">
        <v>31000</v>
      </c>
      <c r="F9" s="11">
        <f>'[4]Справка о поступлении доходов_5'!$X$7/1000</f>
        <v>28749.7</v>
      </c>
      <c r="G9" s="11">
        <f>'[3]РЕЕСТР для сдачи в БУ в 2017г.'!$V$10</f>
        <v>31000</v>
      </c>
      <c r="H9" s="11">
        <f>'[3]РЕЕСТР для сдачи в БУ в 2017г.'!$X$10</f>
        <v>31000</v>
      </c>
      <c r="I9" s="11">
        <f>'[3]РЕЕСТР для сдачи в БУ в 2017г.'!$Z$10</f>
        <v>31000</v>
      </c>
      <c r="J9" s="11">
        <f>'[3]РЕЕСТР для сдачи в БУ в 2017г.'!$AB$10</f>
        <v>31000</v>
      </c>
      <c r="K9" s="28"/>
      <c r="L9" s="28"/>
      <c r="M9" s="28"/>
      <c r="N9" s="28"/>
      <c r="O9" s="28"/>
      <c r="P9" s="28"/>
      <c r="Q9" s="28"/>
      <c r="R9" s="28"/>
      <c r="S9" s="28"/>
      <c r="T9" s="28"/>
      <c r="U9" s="28"/>
    </row>
    <row r="10" spans="1:21" s="7" customFormat="1" ht="108" customHeight="1" x14ac:dyDescent="0.25">
      <c r="A10" s="6"/>
      <c r="B10" s="27" t="s">
        <v>15</v>
      </c>
      <c r="C10" s="16" t="s">
        <v>11</v>
      </c>
      <c r="D10" s="16" t="s">
        <v>16</v>
      </c>
      <c r="E10" s="11">
        <v>400</v>
      </c>
      <c r="F10" s="11">
        <f>'[5]Справка о поступлении доходо_19'!$X$7/1000</f>
        <v>357</v>
      </c>
      <c r="G10" s="11">
        <f>'[6]РЕЕСТР для сдачи в БУ в 2016г.'!$V$10</f>
        <v>400</v>
      </c>
      <c r="H10" s="11">
        <f>'[6]РЕЕСТР для сдачи в БУ в 2016г.'!$X$10</f>
        <v>400</v>
      </c>
      <c r="I10" s="11">
        <f>'[6]РЕЕСТР для сдачи в БУ в 2016г.'!$Z$10</f>
        <v>300</v>
      </c>
      <c r="J10" s="11">
        <f>'[6]РЕЕСТР для сдачи в БУ в 2016г.'!$AB$10</f>
        <v>200</v>
      </c>
      <c r="K10" s="28"/>
      <c r="L10" s="28"/>
      <c r="M10" s="28"/>
      <c r="N10" s="28"/>
      <c r="O10" s="28"/>
      <c r="P10" s="28"/>
      <c r="Q10" s="28"/>
      <c r="R10" s="28"/>
      <c r="S10" s="28"/>
      <c r="T10" s="28"/>
      <c r="U10" s="28"/>
    </row>
    <row r="11" spans="1:21" s="7" customFormat="1" ht="109.5" customHeight="1" x14ac:dyDescent="0.25">
      <c r="A11" s="6"/>
      <c r="B11" s="27" t="s">
        <v>17</v>
      </c>
      <c r="C11" s="16" t="s">
        <v>11</v>
      </c>
      <c r="D11" s="16" t="s">
        <v>18</v>
      </c>
      <c r="E11" s="11">
        <v>132</v>
      </c>
      <c r="F11" s="11">
        <f>'[7]Справка о поступлении доходо_20'!$X$7/1000</f>
        <v>92.25</v>
      </c>
      <c r="G11" s="11">
        <f>'[8]РЕЕСТР для сдачи в БУ в 2016г.'!$V$10</f>
        <v>132</v>
      </c>
      <c r="H11" s="11">
        <f>'[8]РЕЕСТР для сдачи в БУ в 2016г.'!$X$10</f>
        <v>90</v>
      </c>
      <c r="I11" s="11">
        <f>'[8]РЕЕСТР для сдачи в БУ в 2016г.'!$Z$10</f>
        <v>90</v>
      </c>
      <c r="J11" s="11">
        <f>'[8]РЕЕСТР для сдачи в БУ в 2016г.'!$AB$10</f>
        <v>100</v>
      </c>
      <c r="K11" s="28"/>
      <c r="L11" s="28"/>
      <c r="M11" s="28"/>
      <c r="N11" s="28"/>
      <c r="O11" s="28"/>
      <c r="P11" s="28"/>
      <c r="Q11" s="28"/>
      <c r="R11" s="28"/>
      <c r="S11" s="28"/>
      <c r="T11" s="28"/>
      <c r="U11" s="28"/>
    </row>
    <row r="12" spans="1:21" s="7" customFormat="1" ht="259.5" customHeight="1" x14ac:dyDescent="0.25">
      <c r="A12" s="6"/>
      <c r="B12" s="24" t="s">
        <v>28</v>
      </c>
      <c r="C12" s="25" t="s">
        <v>20</v>
      </c>
      <c r="D12" s="25"/>
      <c r="E12" s="12">
        <f>E13</f>
        <v>17860</v>
      </c>
      <c r="F12" s="12">
        <f t="shared" ref="F12:J12" si="2">F13</f>
        <v>14026.28975</v>
      </c>
      <c r="G12" s="12">
        <f t="shared" si="2"/>
        <v>17860</v>
      </c>
      <c r="H12" s="12">
        <f t="shared" si="2"/>
        <v>17860</v>
      </c>
      <c r="I12" s="12">
        <f t="shared" si="2"/>
        <v>17860</v>
      </c>
      <c r="J12" s="12">
        <f t="shared" si="2"/>
        <v>17860</v>
      </c>
      <c r="K12" s="28"/>
      <c r="L12" s="28"/>
      <c r="M12" s="28"/>
      <c r="N12" s="28"/>
      <c r="O12" s="28"/>
      <c r="P12" s="28"/>
      <c r="Q12" s="28"/>
      <c r="R12" s="28"/>
      <c r="S12" s="28"/>
      <c r="T12" s="28"/>
      <c r="U12" s="28"/>
    </row>
    <row r="13" spans="1:21" s="7" customFormat="1" ht="244.5" customHeight="1" x14ac:dyDescent="0.25">
      <c r="A13" s="6"/>
      <c r="B13" s="27" t="s">
        <v>19</v>
      </c>
      <c r="C13" s="16" t="s">
        <v>20</v>
      </c>
      <c r="D13" s="16" t="s">
        <v>21</v>
      </c>
      <c r="E13" s="11">
        <f>'[9]РЕЕСТР для сдачи в БУ в 2016г.'!$R$10</f>
        <v>17860</v>
      </c>
      <c r="F13" s="11">
        <f>'[10]Справка о поступлении доходо_23'!$X$7/1000</f>
        <v>14026.28975</v>
      </c>
      <c r="G13" s="11">
        <f>'[9]РЕЕСТР для сдачи в БУ в 2016г.'!$V$10</f>
        <v>17860</v>
      </c>
      <c r="H13" s="11">
        <f>'[9]РЕЕСТР для сдачи в БУ в 2016г.'!$X$10</f>
        <v>17860</v>
      </c>
      <c r="I13" s="11">
        <f>'[9]РЕЕСТР для сдачи в БУ в 2016г.'!$Z$10</f>
        <v>17860</v>
      </c>
      <c r="J13" s="11">
        <f>'[9]РЕЕСТР для сдачи в БУ в 2016г.'!$AB$10</f>
        <v>17860</v>
      </c>
      <c r="K13" s="28"/>
      <c r="L13" s="28"/>
      <c r="M13" s="28"/>
      <c r="N13" s="28"/>
      <c r="O13" s="28"/>
      <c r="P13" s="28"/>
      <c r="Q13" s="28"/>
      <c r="R13" s="28"/>
      <c r="S13" s="28"/>
      <c r="T13" s="28"/>
      <c r="U13" s="28"/>
    </row>
    <row r="14" spans="1:21" s="7" customFormat="1" ht="196.5" customHeight="1" x14ac:dyDescent="0.25">
      <c r="A14" s="6"/>
      <c r="B14" s="24" t="s">
        <v>29</v>
      </c>
      <c r="C14" s="25" t="s">
        <v>23</v>
      </c>
      <c r="D14" s="25"/>
      <c r="E14" s="12">
        <f>E15</f>
        <v>20</v>
      </c>
      <c r="F14" s="12">
        <f>F15</f>
        <v>19.55</v>
      </c>
      <c r="G14" s="12">
        <f t="shared" ref="G14:J14" si="3">G15</f>
        <v>19.55</v>
      </c>
      <c r="H14" s="12">
        <f t="shared" si="3"/>
        <v>0</v>
      </c>
      <c r="I14" s="12">
        <f t="shared" si="3"/>
        <v>0</v>
      </c>
      <c r="J14" s="12">
        <f t="shared" si="3"/>
        <v>0</v>
      </c>
      <c r="K14" s="28"/>
      <c r="L14" s="28"/>
      <c r="M14" s="28"/>
      <c r="N14" s="28"/>
      <c r="O14" s="28"/>
      <c r="P14" s="28"/>
      <c r="Q14" s="28"/>
      <c r="R14" s="28"/>
      <c r="S14" s="28"/>
      <c r="T14" s="28"/>
      <c r="U14" s="28"/>
    </row>
    <row r="15" spans="1:21" s="7" customFormat="1" ht="183.75" customHeight="1" x14ac:dyDescent="0.25">
      <c r="A15" s="6"/>
      <c r="B15" s="27" t="s">
        <v>22</v>
      </c>
      <c r="C15" s="16" t="s">
        <v>23</v>
      </c>
      <c r="D15" s="16" t="s">
        <v>21</v>
      </c>
      <c r="E15" s="11">
        <v>20</v>
      </c>
      <c r="F15" s="11">
        <f>'[10]Справка о поступлении доходо_23'!$X$8/1000</f>
        <v>19.55</v>
      </c>
      <c r="G15" s="11">
        <f>'[10]Справка о поступлении доходо_23'!$X$8/1000</f>
        <v>19.55</v>
      </c>
      <c r="H15" s="11">
        <v>0</v>
      </c>
      <c r="I15" s="11">
        <v>0</v>
      </c>
      <c r="J15" s="11">
        <v>0</v>
      </c>
      <c r="K15" s="28"/>
      <c r="L15" s="28"/>
      <c r="M15" s="28"/>
      <c r="N15" s="28"/>
      <c r="O15" s="28"/>
      <c r="P15" s="28"/>
      <c r="Q15" s="28"/>
      <c r="R15" s="28"/>
      <c r="S15" s="28"/>
      <c r="T15" s="28"/>
      <c r="U15" s="28"/>
    </row>
    <row r="16" spans="1:21" s="7" customFormat="1" ht="132.75" customHeight="1" x14ac:dyDescent="0.25">
      <c r="A16" s="6"/>
      <c r="B16" s="24" t="s">
        <v>30</v>
      </c>
      <c r="C16" s="25" t="s">
        <v>26</v>
      </c>
      <c r="D16" s="25"/>
      <c r="E16" s="12">
        <f>E17</f>
        <v>800</v>
      </c>
      <c r="F16" s="12">
        <f t="shared" ref="F16:J16" si="4">F17</f>
        <v>799</v>
      </c>
      <c r="G16" s="12">
        <f t="shared" si="4"/>
        <v>820</v>
      </c>
      <c r="H16" s="12">
        <f t="shared" si="4"/>
        <v>800</v>
      </c>
      <c r="I16" s="12">
        <f t="shared" si="4"/>
        <v>800</v>
      </c>
      <c r="J16" s="12">
        <f t="shared" si="4"/>
        <v>800</v>
      </c>
      <c r="K16" s="28"/>
      <c r="L16" s="28"/>
      <c r="M16" s="28"/>
      <c r="N16" s="28"/>
      <c r="O16" s="28"/>
      <c r="P16" s="28"/>
      <c r="Q16" s="28"/>
      <c r="R16" s="28"/>
      <c r="S16" s="28"/>
      <c r="T16" s="28"/>
      <c r="U16" s="28"/>
    </row>
    <row r="17" spans="1:21" s="7" customFormat="1" ht="137.25" customHeight="1" x14ac:dyDescent="0.25">
      <c r="A17" s="6"/>
      <c r="B17" s="27" t="s">
        <v>25</v>
      </c>
      <c r="C17" s="16" t="s">
        <v>26</v>
      </c>
      <c r="D17" s="16" t="str">
        <f>'[11]РЕЕСТР для сдачи в БУ в 2016г.'!$M$10</f>
        <v>департамент транспорта Ярославской области</v>
      </c>
      <c r="E17" s="11">
        <f>'[11]РЕЕСТР для сдачи в БУ в 2016г.'!$R$10</f>
        <v>800</v>
      </c>
      <c r="F17" s="11">
        <f>'[12]Справка о поступлении доходо_14'!$X$7/1000</f>
        <v>799</v>
      </c>
      <c r="G17" s="11">
        <f>'[11]РЕЕСТР для сдачи в БУ в 2016г.'!$V$10</f>
        <v>820</v>
      </c>
      <c r="H17" s="11">
        <f>'[11]РЕЕСТР для сдачи в БУ в 2016г.'!$X$10</f>
        <v>800</v>
      </c>
      <c r="I17" s="11">
        <f>'[11]РЕЕСТР для сдачи в БУ в 2016г.'!$Z$10</f>
        <v>800</v>
      </c>
      <c r="J17" s="11">
        <f>'[11]РЕЕСТР для сдачи в БУ в 2016г.'!$AB$10</f>
        <v>800</v>
      </c>
      <c r="K17" s="28"/>
      <c r="L17" s="28"/>
      <c r="M17" s="28"/>
      <c r="N17" s="28"/>
      <c r="O17" s="28"/>
      <c r="P17" s="28"/>
      <c r="Q17" s="28"/>
      <c r="R17" s="28"/>
      <c r="S17" s="28"/>
      <c r="T17" s="28"/>
      <c r="U17" s="28"/>
    </row>
    <row r="18" spans="1:21" s="7" customFormat="1" ht="116.25" customHeight="1" x14ac:dyDescent="0.25">
      <c r="A18" s="6"/>
      <c r="B18" s="24" t="s">
        <v>31</v>
      </c>
      <c r="C18" s="25" t="s">
        <v>32</v>
      </c>
      <c r="D18" s="25"/>
      <c r="E18" s="12">
        <f>E19</f>
        <v>381.5</v>
      </c>
      <c r="F18" s="12">
        <f t="shared" ref="F18:J18" si="5">F19</f>
        <v>357</v>
      </c>
      <c r="G18" s="12">
        <f t="shared" si="5"/>
        <v>381.5</v>
      </c>
      <c r="H18" s="12">
        <f t="shared" si="5"/>
        <v>304.5</v>
      </c>
      <c r="I18" s="12">
        <f t="shared" si="5"/>
        <v>280</v>
      </c>
      <c r="J18" s="12">
        <f t="shared" si="5"/>
        <v>245</v>
      </c>
      <c r="K18" s="28"/>
      <c r="L18" s="28"/>
      <c r="M18" s="28"/>
      <c r="N18" s="28"/>
      <c r="O18" s="28"/>
      <c r="P18" s="28"/>
      <c r="Q18" s="28"/>
      <c r="R18" s="28"/>
      <c r="S18" s="28"/>
      <c r="T18" s="28"/>
      <c r="U18" s="28"/>
    </row>
    <row r="19" spans="1:21" s="7" customFormat="1" ht="120" x14ac:dyDescent="0.25">
      <c r="A19" s="6"/>
      <c r="B19" s="27" t="s">
        <v>33</v>
      </c>
      <c r="C19" s="16" t="s">
        <v>32</v>
      </c>
      <c r="D19" s="16" t="s">
        <v>16</v>
      </c>
      <c r="E19" s="11">
        <v>381.5</v>
      </c>
      <c r="F19" s="11">
        <f>'[5]Справка о поступлении доходо_19'!$X$8/1000</f>
        <v>357</v>
      </c>
      <c r="G19" s="11">
        <f>'[6]РЕЕСТР для сдачи в БУ в 2016г.'!$V$11</f>
        <v>381.5</v>
      </c>
      <c r="H19" s="11">
        <f>'[6]РЕЕСТР для сдачи в БУ в 2016г.'!$X$11</f>
        <v>304.5</v>
      </c>
      <c r="I19" s="11">
        <f>'[6]РЕЕСТР для сдачи в БУ в 2016г.'!$Z$11</f>
        <v>280</v>
      </c>
      <c r="J19" s="11">
        <f>'[6]РЕЕСТР для сдачи в БУ в 2016г.'!$AB$11</f>
        <v>245</v>
      </c>
      <c r="K19" s="28"/>
      <c r="L19" s="28"/>
      <c r="M19" s="28"/>
      <c r="N19" s="28"/>
      <c r="O19" s="28"/>
      <c r="P19" s="28"/>
      <c r="Q19" s="28"/>
      <c r="R19" s="28"/>
      <c r="S19" s="28"/>
      <c r="T19" s="28"/>
      <c r="U19" s="28"/>
    </row>
    <row r="20" spans="1:21" s="7" customFormat="1" ht="128.25" x14ac:dyDescent="0.25">
      <c r="A20" s="6"/>
      <c r="B20" s="24" t="s">
        <v>34</v>
      </c>
      <c r="C20" s="25" t="s">
        <v>35</v>
      </c>
      <c r="D20" s="25"/>
      <c r="E20" s="12">
        <f>E21</f>
        <v>336</v>
      </c>
      <c r="F20" s="12">
        <f t="shared" ref="F20:J20" si="6">F21</f>
        <v>329</v>
      </c>
      <c r="G20" s="12">
        <f t="shared" si="6"/>
        <v>336</v>
      </c>
      <c r="H20" s="12">
        <f t="shared" si="6"/>
        <v>300</v>
      </c>
      <c r="I20" s="12">
        <f t="shared" si="6"/>
        <v>250</v>
      </c>
      <c r="J20" s="12">
        <f t="shared" si="6"/>
        <v>200</v>
      </c>
      <c r="K20" s="28"/>
      <c r="L20" s="28"/>
      <c r="M20" s="28"/>
      <c r="N20" s="28"/>
      <c r="O20" s="28"/>
      <c r="P20" s="28"/>
      <c r="Q20" s="28"/>
      <c r="R20" s="28"/>
      <c r="S20" s="28"/>
      <c r="T20" s="28"/>
      <c r="U20" s="28"/>
    </row>
    <row r="21" spans="1:21" s="7" customFormat="1" ht="135" x14ac:dyDescent="0.25">
      <c r="A21" s="6"/>
      <c r="B21" s="27" t="s">
        <v>36</v>
      </c>
      <c r="C21" s="16" t="s">
        <v>35</v>
      </c>
      <c r="D21" s="16" t="s">
        <v>16</v>
      </c>
      <c r="E21" s="11">
        <v>336</v>
      </c>
      <c r="F21" s="11">
        <f>'[5]Справка о поступлении доходо_19'!$X$9/1000</f>
        <v>329</v>
      </c>
      <c r="G21" s="11">
        <f>'[6]РЕЕСТР для сдачи в БУ в 2016г.'!$V$12</f>
        <v>336</v>
      </c>
      <c r="H21" s="11">
        <f>'[6]РЕЕСТР для сдачи в БУ в 2016г.'!$X$12</f>
        <v>300</v>
      </c>
      <c r="I21" s="11">
        <f>'[6]РЕЕСТР для сдачи в БУ в 2016г.'!$Z$12</f>
        <v>250</v>
      </c>
      <c r="J21" s="11">
        <f>'[6]РЕЕСТР для сдачи в БУ в 2016г.'!$AB$12</f>
        <v>200</v>
      </c>
      <c r="K21" s="28"/>
      <c r="L21" s="28"/>
      <c r="M21" s="28"/>
      <c r="N21" s="28"/>
      <c r="O21" s="28"/>
      <c r="P21" s="28"/>
      <c r="Q21" s="28"/>
      <c r="R21" s="28"/>
      <c r="S21" s="28"/>
      <c r="T21" s="28"/>
      <c r="U21" s="28"/>
    </row>
    <row r="22" spans="1:21" s="7" customFormat="1" ht="61.5" customHeight="1" x14ac:dyDescent="0.25">
      <c r="A22" s="6"/>
      <c r="B22" s="24" t="s">
        <v>37</v>
      </c>
      <c r="C22" s="25" t="s">
        <v>24</v>
      </c>
      <c r="D22" s="24"/>
      <c r="E22" s="12">
        <f t="shared" ref="E22:J22" si="7">SUM(E23:E24)</f>
        <v>10</v>
      </c>
      <c r="F22" s="12">
        <f t="shared" si="7"/>
        <v>4.3</v>
      </c>
      <c r="G22" s="12">
        <f t="shared" si="7"/>
        <v>10</v>
      </c>
      <c r="H22" s="12">
        <f t="shared" si="7"/>
        <v>10</v>
      </c>
      <c r="I22" s="12">
        <f t="shared" si="7"/>
        <v>10</v>
      </c>
      <c r="J22" s="12">
        <f t="shared" si="7"/>
        <v>10</v>
      </c>
      <c r="K22" s="28"/>
      <c r="L22" s="28"/>
      <c r="M22" s="28"/>
      <c r="N22" s="28"/>
      <c r="O22" s="28"/>
      <c r="P22" s="28"/>
      <c r="Q22" s="28"/>
      <c r="R22" s="28"/>
      <c r="S22" s="28"/>
      <c r="T22" s="28"/>
      <c r="U22" s="28"/>
    </row>
    <row r="23" spans="1:21" s="7" customFormat="1" ht="60" x14ac:dyDescent="0.25">
      <c r="A23" s="6"/>
      <c r="B23" s="27" t="s">
        <v>38</v>
      </c>
      <c r="C23" s="16" t="s">
        <v>24</v>
      </c>
      <c r="D23" s="16" t="s">
        <v>21</v>
      </c>
      <c r="E23" s="11">
        <v>10</v>
      </c>
      <c r="F23" s="11">
        <f>'[10]Справка о поступлении доходо_23'!$X$9/1000</f>
        <v>4.3</v>
      </c>
      <c r="G23" s="11">
        <f>'[9]РЕЕСТР для сдачи в БУ в 2016г.'!$V$12</f>
        <v>10</v>
      </c>
      <c r="H23" s="11">
        <f>'[9]РЕЕСТР для сдачи в БУ в 2016г.'!$X$12</f>
        <v>0</v>
      </c>
      <c r="I23" s="11">
        <f>'[9]РЕЕСТР для сдачи в БУ в 2016г.'!$Z$12</f>
        <v>0</v>
      </c>
      <c r="J23" s="11">
        <f>'[9]РЕЕСТР для сдачи в БУ в 2016г.'!$AB$12</f>
        <v>0</v>
      </c>
      <c r="K23" s="28"/>
      <c r="L23" s="28"/>
      <c r="M23" s="28"/>
      <c r="N23" s="28"/>
      <c r="O23" s="28"/>
      <c r="P23" s="28"/>
      <c r="Q23" s="28"/>
      <c r="R23" s="28"/>
      <c r="S23" s="28"/>
      <c r="T23" s="28"/>
      <c r="U23" s="28"/>
    </row>
    <row r="24" spans="1:21" s="7" customFormat="1" ht="60" x14ac:dyDescent="0.25">
      <c r="A24" s="6"/>
      <c r="B24" s="27" t="s">
        <v>230</v>
      </c>
      <c r="C24" s="16" t="s">
        <v>24</v>
      </c>
      <c r="D24" s="16" t="s">
        <v>231</v>
      </c>
      <c r="E24" s="11">
        <v>0</v>
      </c>
      <c r="F24" s="11">
        <v>0</v>
      </c>
      <c r="G24" s="11">
        <v>0</v>
      </c>
      <c r="H24" s="11">
        <f>'[13]Реестр источников дохода'!$X$14</f>
        <v>10</v>
      </c>
      <c r="I24" s="11">
        <f>'[13]Реестр источников дохода'!$Z$14</f>
        <v>10</v>
      </c>
      <c r="J24" s="11">
        <f>'[13]Реестр источников дохода'!$AB$14</f>
        <v>10</v>
      </c>
      <c r="K24" s="28"/>
      <c r="L24" s="28"/>
      <c r="M24" s="28"/>
      <c r="N24" s="28"/>
      <c r="O24" s="28"/>
      <c r="P24" s="28"/>
      <c r="Q24" s="28"/>
      <c r="R24" s="28"/>
      <c r="S24" s="28"/>
      <c r="T24" s="28"/>
      <c r="U24" s="28"/>
    </row>
    <row r="25" spans="1:21" s="7" customFormat="1" ht="120" customHeight="1" x14ac:dyDescent="0.25">
      <c r="A25" s="6"/>
      <c r="B25" s="25" t="s">
        <v>74</v>
      </c>
      <c r="C25" s="25" t="s">
        <v>76</v>
      </c>
      <c r="D25" s="16"/>
      <c r="E25" s="12">
        <f>E26</f>
        <v>1200</v>
      </c>
      <c r="F25" s="12">
        <f t="shared" ref="F25:J25" si="8">F26</f>
        <v>719</v>
      </c>
      <c r="G25" s="12">
        <f t="shared" si="8"/>
        <v>2000</v>
      </c>
      <c r="H25" s="12">
        <f t="shared" si="8"/>
        <v>2000</v>
      </c>
      <c r="I25" s="12">
        <f t="shared" si="8"/>
        <v>2000</v>
      </c>
      <c r="J25" s="12">
        <f t="shared" si="8"/>
        <v>2000</v>
      </c>
      <c r="K25" s="28"/>
      <c r="L25" s="28"/>
      <c r="M25" s="28"/>
      <c r="N25" s="28"/>
      <c r="O25" s="28"/>
      <c r="P25" s="28"/>
      <c r="Q25" s="28"/>
      <c r="R25" s="28"/>
      <c r="S25" s="28"/>
      <c r="T25" s="28"/>
      <c r="U25" s="28"/>
    </row>
    <row r="26" spans="1:21" s="7" customFormat="1" ht="120" x14ac:dyDescent="0.25">
      <c r="A26" s="6"/>
      <c r="B26" s="29" t="s">
        <v>75</v>
      </c>
      <c r="C26" s="16" t="s">
        <v>76</v>
      </c>
      <c r="D26" s="16" t="str">
        <f>'[2]РЕЕСТР для сдачи в БУ в 2016г.'!$M$12</f>
        <v>департамент образования Ярославской области</v>
      </c>
      <c r="E26" s="11">
        <v>1200</v>
      </c>
      <c r="F26" s="11">
        <f>'[1]Справка о поступлении доходов_3'!$X$8/1000</f>
        <v>719</v>
      </c>
      <c r="G26" s="11">
        <f>'[2]РЕЕСТР для сдачи в БУ в 2016г.'!$V$11</f>
        <v>2000</v>
      </c>
      <c r="H26" s="11">
        <f>'[2]РЕЕСТР для сдачи в БУ в 2016г.'!$X$11</f>
        <v>2000</v>
      </c>
      <c r="I26" s="11">
        <f>'[2]РЕЕСТР для сдачи в БУ в 2016г.'!$Z$11</f>
        <v>2000</v>
      </c>
      <c r="J26" s="11">
        <f>'[2]РЕЕСТР для сдачи в БУ в 2016г.'!$AB$11</f>
        <v>2000</v>
      </c>
      <c r="K26" s="28"/>
      <c r="L26" s="28"/>
      <c r="M26" s="28"/>
      <c r="N26" s="28"/>
      <c r="O26" s="28"/>
      <c r="P26" s="28"/>
      <c r="Q26" s="28"/>
      <c r="R26" s="28"/>
      <c r="S26" s="28"/>
      <c r="T26" s="28"/>
      <c r="U26" s="28"/>
    </row>
    <row r="27" spans="1:21" s="7" customFormat="1" ht="118.5" customHeight="1" x14ac:dyDescent="0.25">
      <c r="A27" s="6"/>
      <c r="B27" s="22" t="s">
        <v>77</v>
      </c>
      <c r="C27" s="25" t="s">
        <v>79</v>
      </c>
      <c r="D27" s="16"/>
      <c r="E27" s="12">
        <f>E28</f>
        <v>200</v>
      </c>
      <c r="F27" s="12">
        <f t="shared" ref="F27:J27" si="9">F28</f>
        <v>157.5</v>
      </c>
      <c r="G27" s="12">
        <f t="shared" si="9"/>
        <v>200</v>
      </c>
      <c r="H27" s="12">
        <f t="shared" si="9"/>
        <v>200</v>
      </c>
      <c r="I27" s="12">
        <f t="shared" si="9"/>
        <v>200</v>
      </c>
      <c r="J27" s="12">
        <f t="shared" si="9"/>
        <v>200</v>
      </c>
      <c r="K27" s="28"/>
      <c r="L27" s="28"/>
      <c r="M27" s="28"/>
      <c r="N27" s="28"/>
      <c r="O27" s="28"/>
      <c r="P27" s="28"/>
      <c r="Q27" s="28"/>
      <c r="R27" s="28"/>
      <c r="S27" s="28"/>
      <c r="T27" s="28"/>
      <c r="U27" s="28"/>
    </row>
    <row r="28" spans="1:21" s="7" customFormat="1" ht="120" x14ac:dyDescent="0.25">
      <c r="A28" s="6"/>
      <c r="B28" s="29" t="s">
        <v>78</v>
      </c>
      <c r="C28" s="16" t="s">
        <v>79</v>
      </c>
      <c r="D28" s="16" t="str">
        <f>'[2]РЕЕСТР для сдачи в БУ в 2016г.'!$M$12</f>
        <v>департамент образования Ярославской области</v>
      </c>
      <c r="E28" s="11">
        <f>'[2]РЕЕСТР для сдачи в БУ в 2016г.'!$R$12</f>
        <v>200</v>
      </c>
      <c r="F28" s="11">
        <f>'[1]Справка о поступлении доходов_3'!$X$9/1000</f>
        <v>157.5</v>
      </c>
      <c r="G28" s="11">
        <f>'[2]РЕЕСТР для сдачи в БУ в 2016г.'!$V$12</f>
        <v>200</v>
      </c>
      <c r="H28" s="11">
        <f>'[2]РЕЕСТР для сдачи в БУ в 2016г.'!$X$12</f>
        <v>200</v>
      </c>
      <c r="I28" s="11">
        <f>'[2]РЕЕСТР для сдачи в БУ в 2016г.'!$Z$12</f>
        <v>200</v>
      </c>
      <c r="J28" s="11">
        <f>'[2]РЕЕСТР для сдачи в БУ в 2016г.'!$AB$12</f>
        <v>200</v>
      </c>
      <c r="K28" s="28"/>
      <c r="L28" s="28"/>
      <c r="M28" s="28"/>
      <c r="N28" s="28"/>
      <c r="O28" s="28"/>
      <c r="P28" s="28"/>
      <c r="Q28" s="28"/>
      <c r="R28" s="28"/>
      <c r="S28" s="28"/>
      <c r="T28" s="28"/>
      <c r="U28" s="28"/>
    </row>
    <row r="29" spans="1:21" s="7" customFormat="1" ht="90.75" customHeight="1" x14ac:dyDescent="0.25">
      <c r="A29" s="6"/>
      <c r="B29" s="22" t="s">
        <v>170</v>
      </c>
      <c r="C29" s="25" t="s">
        <v>171</v>
      </c>
      <c r="D29" s="16"/>
      <c r="E29" s="12">
        <f>E30</f>
        <v>700</v>
      </c>
      <c r="F29" s="12">
        <f t="shared" ref="F29:J29" si="10">F30</f>
        <v>640.5</v>
      </c>
      <c r="G29" s="12">
        <f t="shared" si="10"/>
        <v>645.5</v>
      </c>
      <c r="H29" s="12">
        <f t="shared" si="10"/>
        <v>360</v>
      </c>
      <c r="I29" s="12">
        <f t="shared" si="10"/>
        <v>360</v>
      </c>
      <c r="J29" s="12">
        <f t="shared" si="10"/>
        <v>360</v>
      </c>
      <c r="K29" s="28"/>
      <c r="L29" s="28"/>
      <c r="M29" s="28"/>
      <c r="N29" s="28"/>
      <c r="O29" s="28"/>
      <c r="P29" s="28"/>
      <c r="Q29" s="28"/>
      <c r="R29" s="28"/>
      <c r="S29" s="28"/>
      <c r="T29" s="28"/>
      <c r="U29" s="28"/>
    </row>
    <row r="30" spans="1:21" s="7" customFormat="1" ht="90" x14ac:dyDescent="0.25">
      <c r="A30" s="6"/>
      <c r="B30" s="29" t="s">
        <v>172</v>
      </c>
      <c r="C30" s="16" t="s">
        <v>171</v>
      </c>
      <c r="D30" s="16" t="s">
        <v>173</v>
      </c>
      <c r="E30" s="11">
        <v>700</v>
      </c>
      <c r="F30" s="11">
        <f>'[14]Справка о поступлении доходо_15'!$X$7/1000</f>
        <v>640.5</v>
      </c>
      <c r="G30" s="11">
        <f>'[15]РЕЕСТР для сдачи в БУ в 2016г.'!$V$10</f>
        <v>645.5</v>
      </c>
      <c r="H30" s="11">
        <f>'[15]РЕЕСТР для сдачи в БУ в 2016г.'!$X$10</f>
        <v>360</v>
      </c>
      <c r="I30" s="11">
        <f>'[15]РЕЕСТР для сдачи в БУ в 2016г.'!$Z$10</f>
        <v>360</v>
      </c>
      <c r="J30" s="11">
        <f>'[15]РЕЕСТР для сдачи в БУ в 2016г.'!$AB$10</f>
        <v>360</v>
      </c>
      <c r="K30" s="28"/>
      <c r="L30" s="28"/>
      <c r="M30" s="28"/>
      <c r="N30" s="28"/>
      <c r="O30" s="28"/>
      <c r="P30" s="28"/>
      <c r="Q30" s="28"/>
      <c r="R30" s="28"/>
      <c r="S30" s="28"/>
      <c r="T30" s="28"/>
      <c r="U30" s="28"/>
    </row>
    <row r="31" spans="1:21" s="7" customFormat="1" ht="79.5" customHeight="1" x14ac:dyDescent="0.25">
      <c r="A31" s="4" t="s">
        <v>125</v>
      </c>
      <c r="B31" s="22" t="s">
        <v>126</v>
      </c>
      <c r="C31" s="16"/>
      <c r="D31" s="16"/>
      <c r="E31" s="12">
        <f>E32+E34+E36+E38+E40+E42+E44+E46</f>
        <v>94022</v>
      </c>
      <c r="F31" s="12">
        <f t="shared" ref="F31:J31" si="11">F32+F34+F36+F38+F40+F42+F44+F46</f>
        <v>53340.534650000001</v>
      </c>
      <c r="G31" s="12">
        <f t="shared" si="11"/>
        <v>91210.000000000015</v>
      </c>
      <c r="H31" s="12">
        <f>H32+H34+H36+H38+H40+H42+H44+H46</f>
        <v>52063.439999999995</v>
      </c>
      <c r="I31" s="12">
        <f t="shared" si="11"/>
        <v>60451.439999999995</v>
      </c>
      <c r="J31" s="12">
        <f t="shared" si="11"/>
        <v>65294.439999999995</v>
      </c>
      <c r="K31" s="28"/>
      <c r="L31" s="28"/>
      <c r="M31" s="28"/>
      <c r="N31" s="28"/>
      <c r="O31" s="28"/>
      <c r="P31" s="28"/>
      <c r="Q31" s="28"/>
      <c r="R31" s="28"/>
      <c r="S31" s="28"/>
      <c r="T31" s="28"/>
      <c r="U31" s="28"/>
    </row>
    <row r="32" spans="1:21" s="7" customFormat="1" ht="77.25" customHeight="1" x14ac:dyDescent="0.25">
      <c r="A32" s="6"/>
      <c r="B32" s="22" t="s">
        <v>98</v>
      </c>
      <c r="C32" s="25" t="s">
        <v>100</v>
      </c>
      <c r="D32" s="16"/>
      <c r="E32" s="12">
        <f>E33</f>
        <v>3297</v>
      </c>
      <c r="F32" s="12">
        <f t="shared" ref="F32:J32" si="12">F33</f>
        <v>3215.8555699999997</v>
      </c>
      <c r="G32" s="12">
        <f t="shared" si="12"/>
        <v>3297.16</v>
      </c>
      <c r="H32" s="12">
        <f t="shared" si="12"/>
        <v>4314</v>
      </c>
      <c r="I32" s="12">
        <f t="shared" si="12"/>
        <v>6812</v>
      </c>
      <c r="J32" s="12">
        <f t="shared" si="12"/>
        <v>10617</v>
      </c>
      <c r="K32" s="28"/>
      <c r="L32" s="28"/>
      <c r="M32" s="28"/>
      <c r="N32" s="28"/>
      <c r="O32" s="28"/>
      <c r="P32" s="28"/>
      <c r="Q32" s="28"/>
      <c r="R32" s="28"/>
      <c r="S32" s="28"/>
      <c r="T32" s="28"/>
      <c r="U32" s="28"/>
    </row>
    <row r="33" spans="1:21" s="7" customFormat="1" ht="77.25" customHeight="1" x14ac:dyDescent="0.25">
      <c r="A33" s="6"/>
      <c r="B33" s="29" t="s">
        <v>99</v>
      </c>
      <c r="C33" s="16" t="s">
        <v>100</v>
      </c>
      <c r="D33" s="16" t="s">
        <v>101</v>
      </c>
      <c r="E33" s="11">
        <v>3297</v>
      </c>
      <c r="F33" s="11">
        <f>'[16]Справка о поступлении доходов_9'!$X$7/1000</f>
        <v>3215.8555699999997</v>
      </c>
      <c r="G33" s="11">
        <f>'[17]РЕЕСТР для сдачи в БУ в 2017г.'!$V$10</f>
        <v>3297.16</v>
      </c>
      <c r="H33" s="11">
        <f>'[17]РЕЕСТР для сдачи в БУ в 2017г.'!$X$10</f>
        <v>4314</v>
      </c>
      <c r="I33" s="11">
        <f>'[17]РЕЕСТР для сдачи в БУ в 2017г.'!$Z$10</f>
        <v>6812</v>
      </c>
      <c r="J33" s="11">
        <f>'[17]РЕЕСТР для сдачи в БУ в 2017г.'!$AB$10</f>
        <v>10617</v>
      </c>
      <c r="K33" s="28"/>
      <c r="L33" s="28"/>
      <c r="M33" s="28"/>
      <c r="N33" s="28"/>
      <c r="O33" s="28"/>
      <c r="P33" s="28"/>
      <c r="Q33" s="28"/>
      <c r="R33" s="28"/>
      <c r="S33" s="28"/>
      <c r="T33" s="28"/>
      <c r="U33" s="28"/>
    </row>
    <row r="34" spans="1:21" s="7" customFormat="1" ht="63" customHeight="1" x14ac:dyDescent="0.25">
      <c r="A34" s="6"/>
      <c r="B34" s="22" t="s">
        <v>127</v>
      </c>
      <c r="C34" s="25" t="s">
        <v>129</v>
      </c>
      <c r="D34" s="16"/>
      <c r="E34" s="12">
        <f>E35</f>
        <v>60000</v>
      </c>
      <c r="F34" s="12">
        <f t="shared" ref="F34:J34" si="13">F35</f>
        <v>31815.9022</v>
      </c>
      <c r="G34" s="12">
        <f t="shared" si="13"/>
        <v>57000</v>
      </c>
      <c r="H34" s="12">
        <f t="shared" si="13"/>
        <v>15273</v>
      </c>
      <c r="I34" s="12">
        <f t="shared" si="13"/>
        <v>15000</v>
      </c>
      <c r="J34" s="12">
        <f t="shared" si="13"/>
        <v>15000</v>
      </c>
      <c r="K34" s="28"/>
      <c r="L34" s="28"/>
      <c r="M34" s="28"/>
      <c r="N34" s="28"/>
      <c r="O34" s="28"/>
      <c r="P34" s="28"/>
      <c r="Q34" s="28"/>
      <c r="R34" s="28"/>
      <c r="S34" s="28"/>
      <c r="T34" s="28"/>
      <c r="U34" s="28"/>
    </row>
    <row r="35" spans="1:21" s="7" customFormat="1" ht="61.5" customHeight="1" x14ac:dyDescent="0.25">
      <c r="A35" s="6"/>
      <c r="B35" s="29" t="s">
        <v>128</v>
      </c>
      <c r="C35" s="16" t="s">
        <v>129</v>
      </c>
      <c r="D35" s="16" t="s">
        <v>130</v>
      </c>
      <c r="E35" s="11">
        <v>60000</v>
      </c>
      <c r="F35" s="11">
        <f>'[18]Справка о поступлении доходов_6'!$X$7/1000</f>
        <v>31815.9022</v>
      </c>
      <c r="G35" s="11">
        <v>57000</v>
      </c>
      <c r="H35" s="11">
        <v>15273</v>
      </c>
      <c r="I35" s="11">
        <v>15000</v>
      </c>
      <c r="J35" s="11">
        <v>15000</v>
      </c>
      <c r="K35" s="28"/>
      <c r="L35" s="28"/>
      <c r="M35" s="28"/>
      <c r="N35" s="28"/>
      <c r="O35" s="28"/>
      <c r="P35" s="28"/>
      <c r="Q35" s="28"/>
      <c r="R35" s="28"/>
      <c r="S35" s="28"/>
      <c r="T35" s="28"/>
      <c r="U35" s="28"/>
    </row>
    <row r="36" spans="1:21" s="7" customFormat="1" ht="116.25" customHeight="1" x14ac:dyDescent="0.25">
      <c r="A36" s="6"/>
      <c r="B36" s="22" t="s">
        <v>102</v>
      </c>
      <c r="C36" s="25" t="s">
        <v>103</v>
      </c>
      <c r="D36" s="16"/>
      <c r="E36" s="12">
        <f>E37</f>
        <v>12180</v>
      </c>
      <c r="F36" s="12">
        <f t="shared" ref="F36:J36" si="14">F37</f>
        <v>9464.4821199999988</v>
      </c>
      <c r="G36" s="12">
        <f t="shared" si="14"/>
        <v>12180</v>
      </c>
      <c r="H36" s="12">
        <f t="shared" si="14"/>
        <v>12750</v>
      </c>
      <c r="I36" s="12">
        <f t="shared" si="14"/>
        <v>13260</v>
      </c>
      <c r="J36" s="12">
        <f t="shared" si="14"/>
        <v>13790</v>
      </c>
      <c r="K36" s="28"/>
      <c r="L36" s="28"/>
      <c r="M36" s="28"/>
      <c r="N36" s="28"/>
      <c r="O36" s="28"/>
      <c r="P36" s="28"/>
      <c r="Q36" s="28"/>
      <c r="R36" s="28"/>
      <c r="S36" s="28"/>
      <c r="T36" s="28"/>
      <c r="U36" s="28"/>
    </row>
    <row r="37" spans="1:21" s="7" customFormat="1" ht="120" x14ac:dyDescent="0.25">
      <c r="A37" s="6"/>
      <c r="B37" s="29" t="s">
        <v>104</v>
      </c>
      <c r="C37" s="16" t="s">
        <v>103</v>
      </c>
      <c r="D37" s="16" t="s">
        <v>101</v>
      </c>
      <c r="E37" s="11">
        <v>12180</v>
      </c>
      <c r="F37" s="11">
        <f>'[16]Справка о поступлении доходов_9'!$X$9/1000</f>
        <v>9464.4821199999988</v>
      </c>
      <c r="G37" s="11">
        <f>'[17]РЕЕСТР для сдачи в БУ в 2017г.'!$V$11</f>
        <v>12180</v>
      </c>
      <c r="H37" s="11">
        <f>'[17]РЕЕСТР для сдачи в БУ в 2017г.'!$X$11</f>
        <v>12750</v>
      </c>
      <c r="I37" s="11">
        <f>'[17]РЕЕСТР для сдачи в БУ в 2017г.'!$Z$11</f>
        <v>13260</v>
      </c>
      <c r="J37" s="11">
        <f>'[17]РЕЕСТР для сдачи в БУ в 2017г.'!$AB$11</f>
        <v>13790</v>
      </c>
      <c r="K37" s="28"/>
      <c r="L37" s="28"/>
      <c r="M37" s="28"/>
      <c r="N37" s="28"/>
      <c r="O37" s="28"/>
      <c r="P37" s="28"/>
      <c r="Q37" s="28"/>
      <c r="R37" s="28"/>
      <c r="S37" s="28"/>
      <c r="T37" s="28"/>
      <c r="U37" s="28"/>
    </row>
    <row r="38" spans="1:21" s="7" customFormat="1" ht="105.75" customHeight="1" x14ac:dyDescent="0.25">
      <c r="A38" s="6"/>
      <c r="B38" s="22" t="s">
        <v>105</v>
      </c>
      <c r="C38" s="25" t="s">
        <v>107</v>
      </c>
      <c r="D38" s="16"/>
      <c r="E38" s="12">
        <f>E39</f>
        <v>9730</v>
      </c>
      <c r="F38" s="12">
        <f t="shared" ref="F38:J38" si="15">F39</f>
        <v>7683.9154100000005</v>
      </c>
      <c r="G38" s="12">
        <f t="shared" si="15"/>
        <v>9730.24</v>
      </c>
      <c r="H38" s="12">
        <f t="shared" si="15"/>
        <v>9730.24</v>
      </c>
      <c r="I38" s="12">
        <f t="shared" si="15"/>
        <v>9730.24</v>
      </c>
      <c r="J38" s="12">
        <f t="shared" si="15"/>
        <v>9730.24</v>
      </c>
      <c r="K38" s="28"/>
      <c r="L38" s="28"/>
      <c r="M38" s="28"/>
      <c r="N38" s="28"/>
      <c r="O38" s="28"/>
      <c r="P38" s="28"/>
      <c r="Q38" s="28"/>
      <c r="R38" s="28"/>
      <c r="S38" s="28"/>
      <c r="T38" s="28"/>
      <c r="U38" s="28"/>
    </row>
    <row r="39" spans="1:21" s="7" customFormat="1" ht="108" customHeight="1" x14ac:dyDescent="0.25">
      <c r="A39" s="6"/>
      <c r="B39" s="29" t="s">
        <v>106</v>
      </c>
      <c r="C39" s="16" t="s">
        <v>107</v>
      </c>
      <c r="D39" s="16" t="s">
        <v>101</v>
      </c>
      <c r="E39" s="11">
        <f>'[17]РЕЕСТР для сдачи в БУ в 2017г.'!$R$13</f>
        <v>9730</v>
      </c>
      <c r="F39" s="11">
        <f>'[16]Справка о поступлении доходов_9'!$X$10/1000</f>
        <v>7683.9154100000005</v>
      </c>
      <c r="G39" s="11">
        <f>'[17]РЕЕСТР для сдачи в БУ в 2017г.'!$V$13</f>
        <v>9730.24</v>
      </c>
      <c r="H39" s="11">
        <f>'[17]РЕЕСТР для сдачи в БУ в 2017г.'!$X$13</f>
        <v>9730.24</v>
      </c>
      <c r="I39" s="11">
        <f>'[17]РЕЕСТР для сдачи в БУ в 2017г.'!$Z$13</f>
        <v>9730.24</v>
      </c>
      <c r="J39" s="11">
        <f>'[17]РЕЕСТР для сдачи в БУ в 2017г.'!$AB$13</f>
        <v>9730.24</v>
      </c>
      <c r="K39" s="28"/>
      <c r="L39" s="28"/>
      <c r="M39" s="28"/>
      <c r="N39" s="28"/>
      <c r="O39" s="28"/>
      <c r="P39" s="28"/>
      <c r="Q39" s="28"/>
      <c r="R39" s="28"/>
      <c r="S39" s="28"/>
      <c r="T39" s="28"/>
      <c r="U39" s="28"/>
    </row>
    <row r="40" spans="1:21" s="7" customFormat="1" ht="177" customHeight="1" x14ac:dyDescent="0.25">
      <c r="A40" s="6"/>
      <c r="B40" s="22" t="s">
        <v>151</v>
      </c>
      <c r="C40" s="25" t="s">
        <v>152</v>
      </c>
      <c r="D40" s="16"/>
      <c r="E40" s="12">
        <f>E41</f>
        <v>2</v>
      </c>
      <c r="F40" s="12">
        <f t="shared" ref="F40:J40" si="16">F41</f>
        <v>0</v>
      </c>
      <c r="G40" s="12">
        <f t="shared" si="16"/>
        <v>2</v>
      </c>
      <c r="H40" s="12">
        <f t="shared" si="16"/>
        <v>2</v>
      </c>
      <c r="I40" s="12">
        <f t="shared" si="16"/>
        <v>2</v>
      </c>
      <c r="J40" s="12">
        <f t="shared" si="16"/>
        <v>2</v>
      </c>
      <c r="K40" s="28"/>
      <c r="L40" s="28"/>
      <c r="M40" s="28"/>
      <c r="N40" s="28"/>
      <c r="O40" s="28"/>
      <c r="P40" s="28"/>
      <c r="Q40" s="28"/>
      <c r="R40" s="28"/>
      <c r="S40" s="28"/>
      <c r="T40" s="28"/>
      <c r="U40" s="28"/>
    </row>
    <row r="41" spans="1:21" s="7" customFormat="1" ht="180" x14ac:dyDescent="0.25">
      <c r="A41" s="6"/>
      <c r="B41" s="29" t="s">
        <v>153</v>
      </c>
      <c r="C41" s="16" t="s">
        <v>152</v>
      </c>
      <c r="D41" s="16" t="str">
        <f>'[11]РЕЕСТР для сдачи в БУ в 2016г.'!$M$10</f>
        <v>департамент транспорта Ярославской области</v>
      </c>
      <c r="E41" s="11">
        <f>'[11]РЕЕСТР для сдачи в БУ в 2016г.'!$R$13</f>
        <v>2</v>
      </c>
      <c r="F41" s="11">
        <f>'[11]РЕЕСТР для сдачи в БУ в 2016г.'!$T$13</f>
        <v>0</v>
      </c>
      <c r="G41" s="11">
        <f>'[11]РЕЕСТР для сдачи в БУ в 2016г.'!$V$13</f>
        <v>2</v>
      </c>
      <c r="H41" s="11">
        <f>'[11]РЕЕСТР для сдачи в БУ в 2016г.'!$X$13</f>
        <v>2</v>
      </c>
      <c r="I41" s="11">
        <f>'[11]РЕЕСТР для сдачи в БУ в 2016г.'!$Z$13</f>
        <v>2</v>
      </c>
      <c r="J41" s="11">
        <f>'[11]РЕЕСТР для сдачи в БУ в 2016г.'!$AB$13</f>
        <v>2</v>
      </c>
      <c r="K41" s="28"/>
      <c r="L41" s="28"/>
      <c r="M41" s="28"/>
      <c r="N41" s="28"/>
      <c r="O41" s="28"/>
      <c r="P41" s="28"/>
      <c r="Q41" s="28"/>
      <c r="R41" s="28"/>
      <c r="S41" s="28"/>
      <c r="T41" s="28"/>
      <c r="U41" s="28"/>
    </row>
    <row r="42" spans="1:21" s="7" customFormat="1" ht="130.5" customHeight="1" x14ac:dyDescent="0.25">
      <c r="A42" s="6"/>
      <c r="B42" s="22" t="s">
        <v>108</v>
      </c>
      <c r="C42" s="25" t="s">
        <v>110</v>
      </c>
      <c r="D42" s="16"/>
      <c r="E42" s="12">
        <f>E43</f>
        <v>54</v>
      </c>
      <c r="F42" s="12">
        <f t="shared" ref="F42:J42" si="17">F43</f>
        <v>50.47054</v>
      </c>
      <c r="G42" s="12">
        <f t="shared" si="17"/>
        <v>54</v>
      </c>
      <c r="H42" s="12">
        <f t="shared" si="17"/>
        <v>54</v>
      </c>
      <c r="I42" s="12">
        <f t="shared" si="17"/>
        <v>0</v>
      </c>
      <c r="J42" s="12">
        <f t="shared" si="17"/>
        <v>0</v>
      </c>
      <c r="K42" s="28"/>
      <c r="L42" s="28"/>
      <c r="M42" s="28"/>
      <c r="N42" s="28"/>
      <c r="O42" s="28"/>
      <c r="P42" s="28"/>
      <c r="Q42" s="28"/>
      <c r="R42" s="28"/>
      <c r="S42" s="28"/>
      <c r="T42" s="28"/>
      <c r="U42" s="28"/>
    </row>
    <row r="43" spans="1:21" s="7" customFormat="1" ht="136.5" customHeight="1" x14ac:dyDescent="0.25">
      <c r="A43" s="6"/>
      <c r="B43" s="29" t="s">
        <v>109</v>
      </c>
      <c r="C43" s="16" t="s">
        <v>110</v>
      </c>
      <c r="D43" s="16" t="s">
        <v>101</v>
      </c>
      <c r="E43" s="11">
        <v>54</v>
      </c>
      <c r="F43" s="11">
        <f>'[16]Справка о поступлении доходов_9'!$X$11/1000</f>
        <v>50.47054</v>
      </c>
      <c r="G43" s="11">
        <f>'[17]РЕЕСТР для сдачи в БУ в 2017г.'!$V$14</f>
        <v>54</v>
      </c>
      <c r="H43" s="11">
        <f>'[17]РЕЕСТР для сдачи в БУ в 2017г.'!$X$14</f>
        <v>54</v>
      </c>
      <c r="I43" s="11">
        <f>'[17]РЕЕСТР для сдачи в БУ в 2017г.'!$Z$14</f>
        <v>0</v>
      </c>
      <c r="J43" s="11">
        <f>'[17]РЕЕСТР для сдачи в БУ в 2017г.'!$AB$14</f>
        <v>0</v>
      </c>
      <c r="K43" s="28"/>
      <c r="L43" s="28"/>
      <c r="M43" s="28"/>
      <c r="N43" s="28"/>
      <c r="O43" s="28"/>
      <c r="P43" s="28"/>
      <c r="Q43" s="28"/>
      <c r="R43" s="28"/>
      <c r="S43" s="28"/>
      <c r="T43" s="28"/>
      <c r="U43" s="28"/>
    </row>
    <row r="44" spans="1:21" s="7" customFormat="1" ht="73.5" customHeight="1" x14ac:dyDescent="0.25">
      <c r="A44" s="6"/>
      <c r="B44" s="22" t="s">
        <v>111</v>
      </c>
      <c r="C44" s="25" t="s">
        <v>113</v>
      </c>
      <c r="D44" s="16"/>
      <c r="E44" s="12">
        <f>E45</f>
        <v>8759</v>
      </c>
      <c r="F44" s="12">
        <f t="shared" ref="F44:J44" si="18">F45</f>
        <v>957.30025000000001</v>
      </c>
      <c r="G44" s="12">
        <f t="shared" si="18"/>
        <v>8759</v>
      </c>
      <c r="H44" s="12">
        <f t="shared" si="18"/>
        <v>9851</v>
      </c>
      <c r="I44" s="12">
        <f t="shared" si="18"/>
        <v>15558</v>
      </c>
      <c r="J44" s="12">
        <f t="shared" si="18"/>
        <v>16066</v>
      </c>
      <c r="K44" s="28"/>
      <c r="L44" s="28"/>
      <c r="M44" s="28"/>
      <c r="N44" s="28"/>
      <c r="O44" s="28"/>
      <c r="P44" s="28"/>
      <c r="Q44" s="28"/>
      <c r="R44" s="28"/>
      <c r="S44" s="28"/>
      <c r="T44" s="28"/>
      <c r="U44" s="28"/>
    </row>
    <row r="45" spans="1:21" s="7" customFormat="1" ht="78" customHeight="1" x14ac:dyDescent="0.25">
      <c r="A45" s="6"/>
      <c r="B45" s="29" t="s">
        <v>112</v>
      </c>
      <c r="C45" s="16" t="s">
        <v>113</v>
      </c>
      <c r="D45" s="16" t="s">
        <v>101</v>
      </c>
      <c r="E45" s="11">
        <v>8759</v>
      </c>
      <c r="F45" s="11">
        <f>'[16]Справка о поступлении доходов_9'!$X$13/1000</f>
        <v>957.30025000000001</v>
      </c>
      <c r="G45" s="11">
        <f>'[17]РЕЕСТР для сдачи в БУ в 2017г.'!$V$15</f>
        <v>8759</v>
      </c>
      <c r="H45" s="11">
        <f>'[17]РЕЕСТР для сдачи в БУ в 2017г.'!$X$15</f>
        <v>9851</v>
      </c>
      <c r="I45" s="11">
        <f>'[17]РЕЕСТР для сдачи в БУ в 2017г.'!$Z$15</f>
        <v>15558</v>
      </c>
      <c r="J45" s="11">
        <f>'[17]РЕЕСТР для сдачи в БУ в 2017г.'!$AB$15</f>
        <v>16066</v>
      </c>
      <c r="K45" s="28"/>
      <c r="L45" s="28"/>
      <c r="M45" s="28"/>
      <c r="N45" s="28"/>
      <c r="O45" s="28"/>
      <c r="P45" s="28"/>
      <c r="Q45" s="28"/>
      <c r="R45" s="28"/>
      <c r="S45" s="28"/>
      <c r="T45" s="28"/>
      <c r="U45" s="28"/>
    </row>
    <row r="46" spans="1:21" s="7" customFormat="1" ht="130.5" customHeight="1" x14ac:dyDescent="0.25">
      <c r="A46" s="6"/>
      <c r="B46" s="22" t="s">
        <v>114</v>
      </c>
      <c r="C46" s="25" t="s">
        <v>116</v>
      </c>
      <c r="D46" s="16"/>
      <c r="E46" s="12">
        <f>E47</f>
        <v>0</v>
      </c>
      <c r="F46" s="12">
        <f t="shared" ref="F46:J46" si="19">F47</f>
        <v>152.60856000000001</v>
      </c>
      <c r="G46" s="12">
        <f t="shared" si="19"/>
        <v>187.6</v>
      </c>
      <c r="H46" s="12">
        <f t="shared" si="19"/>
        <v>89.2</v>
      </c>
      <c r="I46" s="12">
        <f t="shared" si="19"/>
        <v>89.2</v>
      </c>
      <c r="J46" s="12">
        <f t="shared" si="19"/>
        <v>89.2</v>
      </c>
      <c r="K46" s="28"/>
      <c r="L46" s="28"/>
      <c r="M46" s="28"/>
      <c r="N46" s="28"/>
      <c r="O46" s="28"/>
      <c r="P46" s="28"/>
      <c r="Q46" s="28"/>
      <c r="R46" s="28"/>
      <c r="S46" s="28"/>
      <c r="T46" s="28"/>
      <c r="U46" s="28"/>
    </row>
    <row r="47" spans="1:21" s="7" customFormat="1" ht="135" x14ac:dyDescent="0.25">
      <c r="A47" s="6"/>
      <c r="B47" s="29" t="s">
        <v>115</v>
      </c>
      <c r="C47" s="16" t="s">
        <v>116</v>
      </c>
      <c r="D47" s="16" t="s">
        <v>101</v>
      </c>
      <c r="E47" s="11">
        <v>0</v>
      </c>
      <c r="F47" s="11">
        <f>'[16]Справка о поступлении доходов_9'!$X$15/1000</f>
        <v>152.60856000000001</v>
      </c>
      <c r="G47" s="11">
        <f>'[17]РЕЕСТР для сдачи в БУ в 2017г.'!$V$17</f>
        <v>187.6</v>
      </c>
      <c r="H47" s="11">
        <f>'[17]РЕЕСТР для сдачи в БУ в 2017г.'!$X$17</f>
        <v>89.2</v>
      </c>
      <c r="I47" s="11">
        <f>'[17]РЕЕСТР для сдачи в БУ в 2017г.'!$Z$17</f>
        <v>89.2</v>
      </c>
      <c r="J47" s="11">
        <f>'[17]РЕЕСТР для сдачи в БУ в 2017г.'!$AB$17</f>
        <v>89.2</v>
      </c>
      <c r="K47" s="28"/>
      <c r="L47" s="28"/>
      <c r="M47" s="28"/>
      <c r="N47" s="28"/>
      <c r="O47" s="28"/>
      <c r="P47" s="28"/>
      <c r="Q47" s="28"/>
      <c r="R47" s="28"/>
      <c r="S47" s="28"/>
      <c r="T47" s="28"/>
      <c r="U47" s="28"/>
    </row>
    <row r="48" spans="1:21" s="7" customFormat="1" ht="42.75" x14ac:dyDescent="0.25">
      <c r="A48" s="4" t="s">
        <v>180</v>
      </c>
      <c r="B48" s="22" t="s">
        <v>181</v>
      </c>
      <c r="C48" s="16"/>
      <c r="D48" s="16"/>
      <c r="E48" s="12">
        <f>E49+E51+E53+E55+E57</f>
        <v>27775.5</v>
      </c>
      <c r="F48" s="12">
        <f t="shared" ref="F48:J48" si="20">F49+F51+F53+F55+F57</f>
        <v>24932.540560000001</v>
      </c>
      <c r="G48" s="12">
        <f t="shared" si="20"/>
        <v>26502.296749999998</v>
      </c>
      <c r="H48" s="12">
        <f t="shared" si="20"/>
        <v>23753.9</v>
      </c>
      <c r="I48" s="12">
        <f t="shared" si="20"/>
        <v>24003.5</v>
      </c>
      <c r="J48" s="12">
        <f t="shared" si="20"/>
        <v>24003.5</v>
      </c>
      <c r="K48" s="28"/>
      <c r="L48" s="28"/>
      <c r="M48" s="28"/>
      <c r="N48" s="28"/>
      <c r="O48" s="28"/>
      <c r="P48" s="28"/>
      <c r="Q48" s="28"/>
      <c r="R48" s="28"/>
      <c r="S48" s="28"/>
      <c r="T48" s="28"/>
      <c r="U48" s="28"/>
    </row>
    <row r="49" spans="1:21" s="7" customFormat="1" ht="91.5" customHeight="1" x14ac:dyDescent="0.25">
      <c r="A49" s="4"/>
      <c r="B49" s="22" t="s">
        <v>195</v>
      </c>
      <c r="C49" s="25" t="s">
        <v>196</v>
      </c>
      <c r="D49" s="16"/>
      <c r="E49" s="12">
        <f>E50</f>
        <v>4000</v>
      </c>
      <c r="F49" s="12">
        <f t="shared" ref="F49:J49" si="21">F50</f>
        <v>1809.09493</v>
      </c>
      <c r="G49" s="12">
        <f t="shared" si="21"/>
        <v>2500</v>
      </c>
      <c r="H49" s="12">
        <f t="shared" si="21"/>
        <v>2500</v>
      </c>
      <c r="I49" s="12">
        <f t="shared" si="21"/>
        <v>2000</v>
      </c>
      <c r="J49" s="12">
        <f t="shared" si="21"/>
        <v>2000</v>
      </c>
      <c r="K49" s="28"/>
      <c r="L49" s="28"/>
      <c r="M49" s="28"/>
      <c r="N49" s="28"/>
      <c r="O49" s="28"/>
      <c r="P49" s="28"/>
      <c r="Q49" s="28"/>
      <c r="R49" s="28"/>
      <c r="S49" s="28"/>
      <c r="T49" s="28"/>
      <c r="U49" s="28"/>
    </row>
    <row r="50" spans="1:21" s="7" customFormat="1" ht="90" x14ac:dyDescent="0.25">
      <c r="A50" s="4"/>
      <c r="B50" s="29" t="s">
        <v>198</v>
      </c>
      <c r="C50" s="16" t="s">
        <v>197</v>
      </c>
      <c r="D50" s="16" t="s">
        <v>16</v>
      </c>
      <c r="E50" s="11">
        <f>'[6]РЕЕСТР для сдачи в БУ в 2016г.'!$R$13</f>
        <v>4000</v>
      </c>
      <c r="F50" s="11">
        <f>'[5]Справка о поступлении доходо_19'!$X$12/1000</f>
        <v>1809.09493</v>
      </c>
      <c r="G50" s="11">
        <f>'[6]РЕЕСТР для сдачи в БУ в 2016г.'!$V$13</f>
        <v>2500</v>
      </c>
      <c r="H50" s="11">
        <f>'[6]РЕЕСТР для сдачи в БУ в 2016г.'!$X$13</f>
        <v>2500</v>
      </c>
      <c r="I50" s="11">
        <f>'[6]РЕЕСТР для сдачи в БУ в 2016г.'!$Z$13</f>
        <v>2000</v>
      </c>
      <c r="J50" s="11">
        <f>'[6]РЕЕСТР для сдачи в БУ в 2016г.'!$AB$13</f>
        <v>2000</v>
      </c>
      <c r="K50" s="28"/>
      <c r="L50" s="28"/>
      <c r="M50" s="28"/>
      <c r="N50" s="28"/>
      <c r="O50" s="28"/>
      <c r="P50" s="28"/>
      <c r="Q50" s="28"/>
      <c r="R50" s="28"/>
      <c r="S50" s="28"/>
      <c r="T50" s="28"/>
      <c r="U50" s="28"/>
    </row>
    <row r="51" spans="1:21" s="7" customFormat="1" ht="93" customHeight="1" x14ac:dyDescent="0.25">
      <c r="A51" s="4"/>
      <c r="B51" s="22" t="s">
        <v>199</v>
      </c>
      <c r="C51" s="25" t="s">
        <v>201</v>
      </c>
      <c r="D51" s="16"/>
      <c r="E51" s="12">
        <f>E52</f>
        <v>200</v>
      </c>
      <c r="F51" s="12">
        <f t="shared" ref="F51:J51" si="22">F52</f>
        <v>285</v>
      </c>
      <c r="G51" s="12">
        <f t="shared" si="22"/>
        <v>300</v>
      </c>
      <c r="H51" s="12">
        <f t="shared" si="22"/>
        <v>300</v>
      </c>
      <c r="I51" s="12">
        <f t="shared" si="22"/>
        <v>300</v>
      </c>
      <c r="J51" s="12">
        <f t="shared" si="22"/>
        <v>300</v>
      </c>
      <c r="K51" s="28"/>
      <c r="L51" s="28"/>
      <c r="M51" s="28"/>
      <c r="N51" s="28"/>
      <c r="O51" s="28"/>
      <c r="P51" s="28"/>
      <c r="Q51" s="28"/>
      <c r="R51" s="28"/>
      <c r="S51" s="28"/>
      <c r="T51" s="28"/>
      <c r="U51" s="28"/>
    </row>
    <row r="52" spans="1:21" s="7" customFormat="1" ht="93" customHeight="1" x14ac:dyDescent="0.25">
      <c r="A52" s="4"/>
      <c r="B52" s="29" t="s">
        <v>200</v>
      </c>
      <c r="C52" s="16" t="s">
        <v>201</v>
      </c>
      <c r="D52" s="16" t="s">
        <v>16</v>
      </c>
      <c r="E52" s="11">
        <f>'[6]РЕЕСТР для сдачи в БУ в 2016г.'!$R$14</f>
        <v>200</v>
      </c>
      <c r="F52" s="11">
        <f>'[5]Справка о поступлении доходо_19'!$X$13/1000</f>
        <v>285</v>
      </c>
      <c r="G52" s="11">
        <f>'[6]РЕЕСТР для сдачи в БУ в 2016г.'!$V$14</f>
        <v>300</v>
      </c>
      <c r="H52" s="11">
        <f>'[6]РЕЕСТР для сдачи в БУ в 2016г.'!$X$14</f>
        <v>300</v>
      </c>
      <c r="I52" s="11">
        <f>'[6]РЕЕСТР для сдачи в БУ в 2016г.'!$Z$14</f>
        <v>300</v>
      </c>
      <c r="J52" s="11">
        <f>'[6]РЕЕСТР для сдачи в БУ в 2016г.'!$AB$14</f>
        <v>300</v>
      </c>
      <c r="K52" s="28"/>
      <c r="L52" s="28"/>
      <c r="M52" s="28"/>
      <c r="N52" s="28"/>
      <c r="O52" s="28"/>
      <c r="P52" s="28"/>
      <c r="Q52" s="28"/>
      <c r="R52" s="28"/>
      <c r="S52" s="28"/>
      <c r="T52" s="28"/>
      <c r="U52" s="28"/>
    </row>
    <row r="53" spans="1:21" s="7" customFormat="1" ht="46.5" customHeight="1" x14ac:dyDescent="0.25">
      <c r="A53" s="4"/>
      <c r="B53" s="22" t="s">
        <v>202</v>
      </c>
      <c r="C53" s="25" t="s">
        <v>204</v>
      </c>
      <c r="D53" s="16"/>
      <c r="E53" s="12">
        <f>E54</f>
        <v>400</v>
      </c>
      <c r="F53" s="12">
        <f t="shared" ref="F53:J53" si="23">F54</f>
        <v>407.68799999999999</v>
      </c>
      <c r="G53" s="12">
        <f t="shared" si="23"/>
        <v>475.6</v>
      </c>
      <c r="H53" s="12">
        <f t="shared" si="23"/>
        <v>400</v>
      </c>
      <c r="I53" s="12">
        <f t="shared" si="23"/>
        <v>400</v>
      </c>
      <c r="J53" s="12">
        <f t="shared" si="23"/>
        <v>400</v>
      </c>
      <c r="K53" s="28"/>
      <c r="L53" s="28"/>
      <c r="M53" s="28"/>
      <c r="N53" s="28"/>
      <c r="O53" s="28"/>
      <c r="P53" s="28"/>
      <c r="Q53" s="28"/>
      <c r="R53" s="28"/>
      <c r="S53" s="28"/>
      <c r="T53" s="28"/>
      <c r="U53" s="28"/>
    </row>
    <row r="54" spans="1:21" s="7" customFormat="1" ht="47.25" customHeight="1" x14ac:dyDescent="0.25">
      <c r="A54" s="4"/>
      <c r="B54" s="29" t="s">
        <v>203</v>
      </c>
      <c r="C54" s="16" t="s">
        <v>205</v>
      </c>
      <c r="D54" s="16" t="s">
        <v>16</v>
      </c>
      <c r="E54" s="11">
        <f>'[6]РЕЕСТР для сдачи в БУ в 2016г.'!$R$15</f>
        <v>400</v>
      </c>
      <c r="F54" s="11">
        <f>'[5]Справка о поступлении доходо_19'!$X$14/1000</f>
        <v>407.68799999999999</v>
      </c>
      <c r="G54" s="11">
        <f>'[6]РЕЕСТР для сдачи в БУ в 2016г.'!$V$15</f>
        <v>475.6</v>
      </c>
      <c r="H54" s="11">
        <f>'[6]РЕЕСТР для сдачи в БУ в 2016г.'!$X$15</f>
        <v>400</v>
      </c>
      <c r="I54" s="11">
        <f>'[6]РЕЕСТР для сдачи в БУ в 2016г.'!$Z$15</f>
        <v>400</v>
      </c>
      <c r="J54" s="11">
        <f>'[6]РЕЕСТР для сдачи в БУ в 2016г.'!$AB$15</f>
        <v>400</v>
      </c>
      <c r="K54" s="28"/>
      <c r="L54" s="28"/>
      <c r="M54" s="28"/>
      <c r="N54" s="28"/>
      <c r="O54" s="28"/>
      <c r="P54" s="28"/>
      <c r="Q54" s="28"/>
      <c r="R54" s="28"/>
      <c r="S54" s="28"/>
      <c r="T54" s="28"/>
      <c r="U54" s="28"/>
    </row>
    <row r="55" spans="1:21" s="7" customFormat="1" ht="57" x14ac:dyDescent="0.25">
      <c r="A55" s="4"/>
      <c r="B55" s="22" t="s">
        <v>182</v>
      </c>
      <c r="C55" s="25" t="s">
        <v>183</v>
      </c>
      <c r="D55" s="16"/>
      <c r="E55" s="12">
        <f>E56</f>
        <v>19255.5</v>
      </c>
      <c r="F55" s="12">
        <f t="shared" ref="F55:J55" si="24">F56</f>
        <v>19306.696749999999</v>
      </c>
      <c r="G55" s="12">
        <f t="shared" si="24"/>
        <v>19306.696749999999</v>
      </c>
      <c r="H55" s="12">
        <f t="shared" si="24"/>
        <v>16241.9</v>
      </c>
      <c r="I55" s="12">
        <f t="shared" si="24"/>
        <v>16991.5</v>
      </c>
      <c r="J55" s="12">
        <f t="shared" si="24"/>
        <v>16991.5</v>
      </c>
      <c r="K55" s="28"/>
      <c r="L55" s="28"/>
      <c r="M55" s="28"/>
      <c r="N55" s="28"/>
      <c r="O55" s="28"/>
      <c r="P55" s="28"/>
      <c r="Q55" s="28"/>
      <c r="R55" s="28"/>
      <c r="S55" s="28"/>
      <c r="T55" s="28"/>
      <c r="U55" s="28"/>
    </row>
    <row r="56" spans="1:21" s="7" customFormat="1" ht="60" x14ac:dyDescent="0.25">
      <c r="A56" s="6"/>
      <c r="B56" s="29" t="s">
        <v>184</v>
      </c>
      <c r="C56" s="16" t="s">
        <v>183</v>
      </c>
      <c r="D56" s="16" t="s">
        <v>185</v>
      </c>
      <c r="E56" s="11">
        <v>19255.5</v>
      </c>
      <c r="F56" s="11">
        <f>'[19]Справка о поступлении доходо_18'!$X$7/1000</f>
        <v>19306.696749999999</v>
      </c>
      <c r="G56" s="11">
        <f>'[19]Справка о поступлении доходо_18'!$X$7/1000</f>
        <v>19306.696749999999</v>
      </c>
      <c r="H56" s="11">
        <f>'[20]РЕЕСТР для сдачи в БУ в 2017г.'!$X$11+1000</f>
        <v>16241.9</v>
      </c>
      <c r="I56" s="11">
        <f>'[20]РЕЕСТР для сдачи в БУ в 2017г.'!$Z$11+1000</f>
        <v>16991.5</v>
      </c>
      <c r="J56" s="11">
        <f>'[20]РЕЕСТР для сдачи в БУ в 2017г.'!$AB$11+1000</f>
        <v>16991.5</v>
      </c>
      <c r="K56" s="28"/>
      <c r="L56" s="28"/>
      <c r="M56" s="28"/>
      <c r="N56" s="28"/>
      <c r="O56" s="28"/>
      <c r="P56" s="28"/>
      <c r="Q56" s="28"/>
      <c r="R56" s="28"/>
      <c r="S56" s="28"/>
      <c r="T56" s="28"/>
      <c r="U56" s="28"/>
    </row>
    <row r="57" spans="1:21" s="7" customFormat="1" ht="61.5" customHeight="1" x14ac:dyDescent="0.25">
      <c r="A57" s="6"/>
      <c r="B57" s="22" t="s">
        <v>186</v>
      </c>
      <c r="C57" s="25" t="s">
        <v>187</v>
      </c>
      <c r="D57" s="16"/>
      <c r="E57" s="12">
        <f>E58</f>
        <v>3920</v>
      </c>
      <c r="F57" s="12">
        <f t="shared" ref="F57:J57" si="25">F58</f>
        <v>3124.06088</v>
      </c>
      <c r="G57" s="12">
        <f t="shared" si="25"/>
        <v>3920</v>
      </c>
      <c r="H57" s="12">
        <f t="shared" si="25"/>
        <v>4312</v>
      </c>
      <c r="I57" s="12">
        <f t="shared" si="25"/>
        <v>4312</v>
      </c>
      <c r="J57" s="12">
        <f t="shared" si="25"/>
        <v>4312</v>
      </c>
      <c r="K57" s="28"/>
      <c r="L57" s="28"/>
      <c r="M57" s="28"/>
      <c r="N57" s="28"/>
      <c r="O57" s="28"/>
      <c r="P57" s="28"/>
      <c r="Q57" s="28"/>
      <c r="R57" s="28"/>
      <c r="S57" s="28"/>
      <c r="T57" s="28"/>
      <c r="U57" s="28"/>
    </row>
    <row r="58" spans="1:21" s="7" customFormat="1" ht="60" x14ac:dyDescent="0.25">
      <c r="A58" s="6"/>
      <c r="B58" s="29" t="s">
        <v>188</v>
      </c>
      <c r="C58" s="16" t="s">
        <v>187</v>
      </c>
      <c r="D58" s="16" t="s">
        <v>185</v>
      </c>
      <c r="E58" s="11">
        <f>'[20]РЕЕСТР для сдачи в БУ в 2017г.'!$R$12</f>
        <v>3920</v>
      </c>
      <c r="F58" s="11">
        <f>'[19]Справка о поступлении доходо_18'!$X$8/1000</f>
        <v>3124.06088</v>
      </c>
      <c r="G58" s="11">
        <f>'[20]РЕЕСТР для сдачи в БУ в 2017г.'!$V$12</f>
        <v>3920</v>
      </c>
      <c r="H58" s="11">
        <f>'[20]РЕЕСТР для сдачи в БУ в 2017г.'!$X$12</f>
        <v>4312</v>
      </c>
      <c r="I58" s="11">
        <f>'[20]РЕЕСТР для сдачи в БУ в 2017г.'!$Z$12</f>
        <v>4312</v>
      </c>
      <c r="J58" s="11">
        <f>'[20]РЕЕСТР для сдачи в БУ в 2017г.'!$AB$12</f>
        <v>4312</v>
      </c>
      <c r="K58" s="28"/>
      <c r="L58" s="28"/>
      <c r="M58" s="28"/>
      <c r="N58" s="28"/>
      <c r="O58" s="28"/>
      <c r="P58" s="28"/>
      <c r="Q58" s="28"/>
      <c r="R58" s="28"/>
      <c r="S58" s="28"/>
      <c r="T58" s="28"/>
      <c r="U58" s="28"/>
    </row>
    <row r="59" spans="1:21" s="7" customFormat="1" ht="57" x14ac:dyDescent="0.25">
      <c r="A59" s="4" t="s">
        <v>41</v>
      </c>
      <c r="B59" s="22" t="s">
        <v>40</v>
      </c>
      <c r="C59" s="27"/>
      <c r="D59" s="27"/>
      <c r="E59" s="12">
        <f>E60+E73</f>
        <v>114431.6</v>
      </c>
      <c r="F59" s="12">
        <f t="shared" ref="F59:J59" si="26">F60+F73</f>
        <v>108551.98525999996</v>
      </c>
      <c r="G59" s="12">
        <f t="shared" si="26"/>
        <v>114801.17395999999</v>
      </c>
      <c r="H59" s="12">
        <f t="shared" si="26"/>
        <v>29971.15</v>
      </c>
      <c r="I59" s="12">
        <f t="shared" si="26"/>
        <v>30071.15</v>
      </c>
      <c r="J59" s="12">
        <f t="shared" si="26"/>
        <v>30171.15</v>
      </c>
      <c r="K59" s="28"/>
      <c r="L59" s="28"/>
      <c r="M59" s="28"/>
      <c r="N59" s="28"/>
      <c r="O59" s="28"/>
      <c r="P59" s="28"/>
      <c r="Q59" s="28"/>
      <c r="R59" s="28"/>
      <c r="S59" s="28"/>
      <c r="T59" s="28"/>
      <c r="U59" s="28"/>
    </row>
    <row r="60" spans="1:21" s="7" customFormat="1" ht="19.5" customHeight="1" x14ac:dyDescent="0.25">
      <c r="A60" s="4"/>
      <c r="B60" s="22" t="s">
        <v>43</v>
      </c>
      <c r="C60" s="25" t="s">
        <v>42</v>
      </c>
      <c r="D60" s="27"/>
      <c r="E60" s="12">
        <f>E61+E63+E65</f>
        <v>18618.849999999999</v>
      </c>
      <c r="F60" s="12">
        <f t="shared" ref="F60:J60" si="27">F61+F63+F65</f>
        <v>15612.5713</v>
      </c>
      <c r="G60" s="12">
        <f t="shared" si="27"/>
        <v>18553.39416</v>
      </c>
      <c r="H60" s="12">
        <f t="shared" si="27"/>
        <v>11556.72</v>
      </c>
      <c r="I60" s="12">
        <f t="shared" si="27"/>
        <v>11556.72</v>
      </c>
      <c r="J60" s="12">
        <f t="shared" si="27"/>
        <v>11556.72</v>
      </c>
      <c r="K60" s="28"/>
      <c r="L60" s="28"/>
      <c r="M60" s="28"/>
      <c r="N60" s="28"/>
      <c r="O60" s="28"/>
      <c r="P60" s="28"/>
      <c r="Q60" s="28"/>
      <c r="R60" s="28"/>
      <c r="S60" s="28"/>
      <c r="T60" s="28"/>
      <c r="U60" s="28"/>
    </row>
    <row r="61" spans="1:21" s="7" customFormat="1" ht="120.75" customHeight="1" x14ac:dyDescent="0.25">
      <c r="A61" s="4"/>
      <c r="B61" s="22" t="s">
        <v>189</v>
      </c>
      <c r="C61" s="25" t="s">
        <v>191</v>
      </c>
      <c r="D61" s="27"/>
      <c r="E61" s="12">
        <f>E62</f>
        <v>9</v>
      </c>
      <c r="F61" s="12">
        <f t="shared" ref="F61:J61" si="28">F62</f>
        <v>2.8</v>
      </c>
      <c r="G61" s="12">
        <f t="shared" si="28"/>
        <v>9</v>
      </c>
      <c r="H61" s="12">
        <f t="shared" si="28"/>
        <v>9</v>
      </c>
      <c r="I61" s="12">
        <f t="shared" si="28"/>
        <v>9</v>
      </c>
      <c r="J61" s="12">
        <f t="shared" si="28"/>
        <v>9</v>
      </c>
      <c r="K61" s="28"/>
      <c r="L61" s="28"/>
      <c r="M61" s="28"/>
      <c r="N61" s="28"/>
      <c r="O61" s="28"/>
      <c r="P61" s="28"/>
      <c r="Q61" s="28"/>
      <c r="R61" s="28"/>
      <c r="S61" s="28"/>
      <c r="T61" s="28"/>
      <c r="U61" s="28"/>
    </row>
    <row r="62" spans="1:21" s="7" customFormat="1" ht="123" customHeight="1" x14ac:dyDescent="0.25">
      <c r="A62" s="4"/>
      <c r="B62" s="29" t="s">
        <v>190</v>
      </c>
      <c r="C62" s="16" t="s">
        <v>191</v>
      </c>
      <c r="D62" s="16" t="s">
        <v>185</v>
      </c>
      <c r="E62" s="11">
        <f>'[20]РЕЕСТР для сдачи в БУ в 2017г.'!$R$13</f>
        <v>9</v>
      </c>
      <c r="F62" s="11">
        <f>'[19]Справка о поступлении доходо_18'!$X$11/1000</f>
        <v>2.8</v>
      </c>
      <c r="G62" s="11">
        <f>'[20]РЕЕСТР для сдачи в БУ в 2017г.'!$V$13</f>
        <v>9</v>
      </c>
      <c r="H62" s="11">
        <f>'[20]РЕЕСТР для сдачи в БУ в 2017г.'!$X$13</f>
        <v>9</v>
      </c>
      <c r="I62" s="11">
        <f>'[20]РЕЕСТР для сдачи в БУ в 2017г.'!$Z$13</f>
        <v>9</v>
      </c>
      <c r="J62" s="11">
        <f>'[20]РЕЕСТР для сдачи в БУ в 2017г.'!$AB$13</f>
        <v>9</v>
      </c>
      <c r="K62" s="28"/>
      <c r="L62" s="28"/>
      <c r="M62" s="28"/>
      <c r="N62" s="28"/>
      <c r="O62" s="28"/>
      <c r="P62" s="28"/>
      <c r="Q62" s="28"/>
      <c r="R62" s="28"/>
      <c r="S62" s="28"/>
      <c r="T62" s="28"/>
      <c r="U62" s="28"/>
    </row>
    <row r="63" spans="1:21" s="7" customFormat="1" ht="99.75" x14ac:dyDescent="0.25">
      <c r="A63" s="4"/>
      <c r="B63" s="22" t="s">
        <v>154</v>
      </c>
      <c r="C63" s="25" t="s">
        <v>156</v>
      </c>
      <c r="D63" s="27"/>
      <c r="E63" s="12">
        <f>E64</f>
        <v>50</v>
      </c>
      <c r="F63" s="12">
        <f t="shared" ref="F63:J63" si="29">F64</f>
        <v>59.76</v>
      </c>
      <c r="G63" s="12">
        <f t="shared" si="29"/>
        <v>60</v>
      </c>
      <c r="H63" s="12">
        <f t="shared" si="29"/>
        <v>60</v>
      </c>
      <c r="I63" s="12">
        <f t="shared" si="29"/>
        <v>60</v>
      </c>
      <c r="J63" s="12">
        <f t="shared" si="29"/>
        <v>60</v>
      </c>
      <c r="K63" s="28"/>
      <c r="L63" s="28"/>
      <c r="M63" s="28"/>
      <c r="N63" s="28"/>
      <c r="O63" s="28"/>
      <c r="P63" s="28"/>
      <c r="Q63" s="28"/>
      <c r="R63" s="28"/>
      <c r="S63" s="28"/>
      <c r="T63" s="28"/>
      <c r="U63" s="28"/>
    </row>
    <row r="64" spans="1:21" s="7" customFormat="1" ht="94.5" customHeight="1" x14ac:dyDescent="0.25">
      <c r="A64" s="4"/>
      <c r="B64" s="29" t="s">
        <v>155</v>
      </c>
      <c r="C64" s="16" t="s">
        <v>156</v>
      </c>
      <c r="D64" s="30" t="str">
        <f>'[11]РЕЕСТР для сдачи в БУ в 2016г.'!$M$12</f>
        <v>департамент транспорта Ярославской области</v>
      </c>
      <c r="E64" s="11">
        <f>'[11]РЕЕСТР для сдачи в БУ в 2016г.'!$R$15</f>
        <v>50</v>
      </c>
      <c r="F64" s="11">
        <f>'[12]Справка о поступлении доходо_14'!$X$10/1000</f>
        <v>59.76</v>
      </c>
      <c r="G64" s="11">
        <f>'[11]РЕЕСТР для сдачи в БУ в 2016г.'!$V$15</f>
        <v>60</v>
      </c>
      <c r="H64" s="11">
        <f>'[11]РЕЕСТР для сдачи в БУ в 2016г.'!$X$15</f>
        <v>60</v>
      </c>
      <c r="I64" s="11">
        <f>'[11]РЕЕСТР для сдачи в БУ в 2016г.'!$Z$15</f>
        <v>60</v>
      </c>
      <c r="J64" s="11">
        <f>'[11]РЕЕСТР для сдачи в БУ в 2016г.'!$AB$15</f>
        <v>60</v>
      </c>
      <c r="K64" s="28"/>
      <c r="L64" s="28"/>
      <c r="M64" s="28"/>
      <c r="N64" s="28"/>
      <c r="O64" s="28"/>
      <c r="P64" s="28"/>
      <c r="Q64" s="28"/>
      <c r="R64" s="28"/>
      <c r="S64" s="28"/>
      <c r="T64" s="28"/>
      <c r="U64" s="28"/>
    </row>
    <row r="65" spans="1:21" s="7" customFormat="1" ht="47.25" customHeight="1" x14ac:dyDescent="0.25">
      <c r="A65" s="4"/>
      <c r="B65" s="22" t="s">
        <v>53</v>
      </c>
      <c r="C65" s="25" t="s">
        <v>45</v>
      </c>
      <c r="D65" s="27"/>
      <c r="E65" s="12">
        <f>SUM(E66:E72)</f>
        <v>18559.849999999999</v>
      </c>
      <c r="F65" s="12">
        <f>SUM(F66:F72)</f>
        <v>15550.0113</v>
      </c>
      <c r="G65" s="12">
        <f t="shared" ref="G65:J65" si="30">SUM(G66:G72)</f>
        <v>18484.39416</v>
      </c>
      <c r="H65" s="12">
        <f t="shared" si="30"/>
        <v>11487.72</v>
      </c>
      <c r="I65" s="12">
        <f t="shared" si="30"/>
        <v>11487.72</v>
      </c>
      <c r="J65" s="12">
        <f t="shared" si="30"/>
        <v>11487.72</v>
      </c>
      <c r="K65" s="28"/>
      <c r="L65" s="28"/>
      <c r="M65" s="28"/>
      <c r="N65" s="28"/>
      <c r="O65" s="28"/>
      <c r="P65" s="28"/>
      <c r="Q65" s="28"/>
      <c r="R65" s="28"/>
      <c r="S65" s="28"/>
      <c r="T65" s="28"/>
      <c r="U65" s="28"/>
    </row>
    <row r="66" spans="1:21" s="7" customFormat="1" ht="47.25" customHeight="1" x14ac:dyDescent="0.25">
      <c r="A66" s="6"/>
      <c r="B66" s="27" t="s">
        <v>44</v>
      </c>
      <c r="C66" s="16" t="s">
        <v>45</v>
      </c>
      <c r="D66" s="16" t="s">
        <v>46</v>
      </c>
      <c r="E66" s="11">
        <f>'[21]РЕЕСТР для сдачи в БУ в 2016г.'!$R$10</f>
        <v>7300</v>
      </c>
      <c r="F66" s="11">
        <f>'[22]Справка о поступлении доходов'!$X$7/1000</f>
        <v>6300.4</v>
      </c>
      <c r="G66" s="11">
        <f>'[21]РЕЕСТР для сдачи в БУ в 2016г.'!$V$10</f>
        <v>7300</v>
      </c>
      <c r="H66" s="11">
        <f>'[21]РЕЕСТР для сдачи в БУ в 2016г.'!$X$10</f>
        <v>7320</v>
      </c>
      <c r="I66" s="11">
        <f>'[21]РЕЕСТР для сдачи в БУ в 2016г.'!$Z$10</f>
        <v>7320</v>
      </c>
      <c r="J66" s="11">
        <f>'[21]РЕЕСТР для сдачи в БУ в 2016г.'!$AB$10</f>
        <v>7320</v>
      </c>
      <c r="K66" s="28"/>
      <c r="L66" s="28"/>
      <c r="M66" s="28"/>
      <c r="N66" s="28"/>
      <c r="O66" s="28"/>
      <c r="P66" s="28"/>
      <c r="Q66" s="28"/>
      <c r="R66" s="28"/>
      <c r="S66" s="28"/>
      <c r="T66" s="28"/>
      <c r="U66" s="28"/>
    </row>
    <row r="67" spans="1:21" s="7" customFormat="1" ht="47.25" customHeight="1" x14ac:dyDescent="0.25">
      <c r="A67" s="6"/>
      <c r="B67" s="27" t="s">
        <v>132</v>
      </c>
      <c r="C67" s="16" t="s">
        <v>45</v>
      </c>
      <c r="D67" s="16" t="str">
        <f>[23]РЕЕСТР!$M$10</f>
        <v>Правительство Ярославской области</v>
      </c>
      <c r="E67" s="11">
        <v>5472.13</v>
      </c>
      <c r="F67" s="11">
        <f>'[24]Справка о поступлении доходо_11'!$X$7/1000</f>
        <v>4656.6741600000005</v>
      </c>
      <c r="G67" s="11">
        <f>'[24]Справка о поступлении доходо_11'!$X$7/1000</f>
        <v>4656.6741600000005</v>
      </c>
      <c r="H67" s="11">
        <f>[23]РЕЕСТР!$X$12</f>
        <v>3000</v>
      </c>
      <c r="I67" s="11">
        <f>[23]РЕЕСТР!$Z$12</f>
        <v>3000</v>
      </c>
      <c r="J67" s="11">
        <f>[23]РЕЕСТР!$AB$12</f>
        <v>3000</v>
      </c>
      <c r="K67" s="28"/>
      <c r="L67" s="28"/>
      <c r="M67" s="28"/>
      <c r="N67" s="28"/>
      <c r="O67" s="28"/>
      <c r="P67" s="28"/>
      <c r="Q67" s="28"/>
      <c r="R67" s="28"/>
      <c r="S67" s="28"/>
      <c r="T67" s="28"/>
      <c r="U67" s="28"/>
    </row>
    <row r="68" spans="1:21" s="7" customFormat="1" ht="47.25" customHeight="1" x14ac:dyDescent="0.25">
      <c r="A68" s="6"/>
      <c r="B68" s="27" t="s">
        <v>143</v>
      </c>
      <c r="C68" s="16" t="s">
        <v>45</v>
      </c>
      <c r="D68" s="16" t="s">
        <v>144</v>
      </c>
      <c r="E68" s="11">
        <v>102.5</v>
      </c>
      <c r="F68" s="11">
        <f>'[25]Справка о поступлении доходо_13'!$X$7/1000</f>
        <v>14.287379999999999</v>
      </c>
      <c r="G68" s="11">
        <f>'[26]РЕЕСТР для сдачи в ДФ в 2017г.'!$V$10</f>
        <v>102.5</v>
      </c>
      <c r="H68" s="11">
        <f>'[26]РЕЕСТР для сдачи в ДФ в 2017г.'!$X$10</f>
        <v>103.5</v>
      </c>
      <c r="I68" s="11">
        <f>'[26]РЕЕСТР для сдачи в ДФ в 2017г.'!$Z$10</f>
        <v>103.5</v>
      </c>
      <c r="J68" s="11">
        <f>'[26]РЕЕСТР для сдачи в ДФ в 2017г.'!$AB$10</f>
        <v>103.5</v>
      </c>
      <c r="K68" s="28"/>
      <c r="L68" s="28"/>
      <c r="M68" s="28"/>
      <c r="N68" s="28"/>
      <c r="O68" s="28"/>
      <c r="P68" s="28"/>
      <c r="Q68" s="28"/>
      <c r="R68" s="28"/>
      <c r="S68" s="28"/>
      <c r="T68" s="28"/>
      <c r="U68" s="28"/>
    </row>
    <row r="69" spans="1:21" s="7" customFormat="1" ht="47.25" customHeight="1" x14ac:dyDescent="0.25">
      <c r="A69" s="6"/>
      <c r="B69" s="27" t="s">
        <v>157</v>
      </c>
      <c r="C69" s="16" t="s">
        <v>45</v>
      </c>
      <c r="D69" s="30" t="str">
        <f>'[11]РЕЕСТР для сдачи в БУ в 2016г.'!$M$12</f>
        <v>департамент транспорта Ярославской области</v>
      </c>
      <c r="E69" s="11">
        <v>0</v>
      </c>
      <c r="F69" s="11">
        <f>'[12]Справка о поступлении доходо_14'!$X$11/1000</f>
        <v>738.45083</v>
      </c>
      <c r="G69" s="11">
        <f>'[11]РЕЕСТР для сдачи в БУ в 2016г.'!$V$16</f>
        <v>740</v>
      </c>
      <c r="H69" s="11">
        <f>'[11]РЕЕСТР для сдачи в БУ в 2016г.'!$X$16</f>
        <v>0</v>
      </c>
      <c r="I69" s="11">
        <f>'[11]РЕЕСТР для сдачи в БУ в 2016г.'!$Z$16</f>
        <v>0</v>
      </c>
      <c r="J69" s="11">
        <f>'[11]РЕЕСТР для сдачи в БУ в 2016г.'!$AB$16</f>
        <v>0</v>
      </c>
      <c r="K69" s="28"/>
      <c r="L69" s="28"/>
      <c r="M69" s="28"/>
      <c r="N69" s="28"/>
      <c r="O69" s="28"/>
      <c r="P69" s="28"/>
      <c r="Q69" s="28"/>
      <c r="R69" s="28"/>
      <c r="S69" s="28"/>
      <c r="T69" s="28"/>
      <c r="U69" s="28"/>
    </row>
    <row r="70" spans="1:21" s="7" customFormat="1" ht="47.25" customHeight="1" x14ac:dyDescent="0.25">
      <c r="A70" s="6"/>
      <c r="B70" s="27" t="s">
        <v>206</v>
      </c>
      <c r="C70" s="16" t="s">
        <v>45</v>
      </c>
      <c r="D70" s="16" t="s">
        <v>16</v>
      </c>
      <c r="E70" s="11">
        <v>1029.22</v>
      </c>
      <c r="F70" s="11">
        <f>'[5]Справка о поступлении доходо_19'!$X$17/1000</f>
        <v>561.39300000000003</v>
      </c>
      <c r="G70" s="11">
        <f>'[6]РЕЕСТР для сдачи в БУ в 2016г.'!$V$17</f>
        <v>1029.22</v>
      </c>
      <c r="H70" s="11">
        <f>'[6]РЕЕСТР для сдачи в БУ в 2016г.'!$X$17</f>
        <v>1029.22</v>
      </c>
      <c r="I70" s="11">
        <f>'[6]РЕЕСТР для сдачи в БУ в 2016г.'!$Z$17</f>
        <v>1029.22</v>
      </c>
      <c r="J70" s="11">
        <f>'[6]РЕЕСТР для сдачи в БУ в 2016г.'!$AB$17</f>
        <v>1029.22</v>
      </c>
      <c r="K70" s="28"/>
      <c r="L70" s="28"/>
      <c r="M70" s="28"/>
      <c r="N70" s="28"/>
      <c r="O70" s="28"/>
      <c r="P70" s="28"/>
      <c r="Q70" s="28"/>
      <c r="R70" s="28"/>
      <c r="S70" s="28"/>
      <c r="T70" s="28"/>
      <c r="U70" s="28"/>
    </row>
    <row r="71" spans="1:21" s="7" customFormat="1" ht="47.25" customHeight="1" x14ac:dyDescent="0.25">
      <c r="A71" s="6"/>
      <c r="B71" s="27" t="s">
        <v>212</v>
      </c>
      <c r="C71" s="16" t="s">
        <v>45</v>
      </c>
      <c r="D71" s="16" t="s">
        <v>18</v>
      </c>
      <c r="E71" s="11">
        <v>30</v>
      </c>
      <c r="F71" s="11">
        <f>'[7]Справка о поступлении доходо_20'!$X$10/1000</f>
        <v>26.6</v>
      </c>
      <c r="G71" s="11">
        <f>'[8]РЕЕСТР для сдачи в БУ в 2016г.'!$V$11</f>
        <v>30</v>
      </c>
      <c r="H71" s="11">
        <f>'[8]РЕЕСТР для сдачи в БУ в 2016г.'!$X$11</f>
        <v>35</v>
      </c>
      <c r="I71" s="11">
        <f>'[8]РЕЕСТР для сдачи в БУ в 2016г.'!$Z$11</f>
        <v>35</v>
      </c>
      <c r="J71" s="11">
        <f>'[8]РЕЕСТР для сдачи в БУ в 2016г.'!$AB$11</f>
        <v>35</v>
      </c>
      <c r="K71" s="28"/>
      <c r="L71" s="28"/>
      <c r="M71" s="28"/>
      <c r="N71" s="28"/>
      <c r="O71" s="28"/>
      <c r="P71" s="28"/>
      <c r="Q71" s="28"/>
      <c r="R71" s="28"/>
      <c r="S71" s="28"/>
      <c r="T71" s="28"/>
      <c r="U71" s="28"/>
    </row>
    <row r="72" spans="1:21" s="7" customFormat="1" ht="47.25" customHeight="1" x14ac:dyDescent="0.25">
      <c r="A72" s="6"/>
      <c r="B72" s="27" t="s">
        <v>221</v>
      </c>
      <c r="C72" s="16" t="s">
        <v>45</v>
      </c>
      <c r="D72" s="8" t="s">
        <v>220</v>
      </c>
      <c r="E72" s="11">
        <v>4626</v>
      </c>
      <c r="F72" s="11">
        <f>'[27]Справка о поступлении доходо_22'!$X$7/1000</f>
        <v>3252.2059300000001</v>
      </c>
      <c r="G72" s="11">
        <f>'[28]РЕЕСТР для сдачи в БУ в 2016г.'!$V$11</f>
        <v>4626</v>
      </c>
      <c r="H72" s="11">
        <v>0</v>
      </c>
      <c r="I72" s="11">
        <v>0</v>
      </c>
      <c r="J72" s="11">
        <v>0</v>
      </c>
      <c r="K72" s="28"/>
      <c r="L72" s="28"/>
      <c r="M72" s="28"/>
      <c r="N72" s="28"/>
      <c r="O72" s="28"/>
      <c r="P72" s="28"/>
      <c r="Q72" s="28"/>
      <c r="R72" s="28"/>
      <c r="S72" s="28"/>
      <c r="T72" s="28"/>
      <c r="U72" s="28"/>
    </row>
    <row r="73" spans="1:21" s="7" customFormat="1" ht="19.5" customHeight="1" x14ac:dyDescent="0.25">
      <c r="A73" s="6"/>
      <c r="B73" s="22" t="s">
        <v>48</v>
      </c>
      <c r="C73" s="25" t="s">
        <v>49</v>
      </c>
      <c r="D73" s="16"/>
      <c r="E73" s="12">
        <f>E74+E76+E80</f>
        <v>95812.75</v>
      </c>
      <c r="F73" s="12">
        <f t="shared" ref="F73:J73" si="31">F74+F76+F80</f>
        <v>92939.413959999962</v>
      </c>
      <c r="G73" s="12">
        <f t="shared" si="31"/>
        <v>96247.779799999989</v>
      </c>
      <c r="H73" s="12">
        <f t="shared" si="31"/>
        <v>18414.43</v>
      </c>
      <c r="I73" s="12">
        <f t="shared" si="31"/>
        <v>18514.43</v>
      </c>
      <c r="J73" s="12">
        <f t="shared" si="31"/>
        <v>18614.43</v>
      </c>
      <c r="K73" s="28"/>
      <c r="L73" s="28"/>
      <c r="M73" s="28"/>
      <c r="N73" s="28"/>
      <c r="O73" s="28"/>
      <c r="P73" s="28"/>
      <c r="Q73" s="28"/>
      <c r="R73" s="28"/>
      <c r="S73" s="28"/>
      <c r="T73" s="28"/>
      <c r="U73" s="28"/>
    </row>
    <row r="74" spans="1:21" s="7" customFormat="1" ht="63.75" customHeight="1" x14ac:dyDescent="0.25">
      <c r="A74" s="6"/>
      <c r="B74" s="22" t="s">
        <v>239</v>
      </c>
      <c r="C74" s="25" t="s">
        <v>240</v>
      </c>
      <c r="D74" s="16"/>
      <c r="E74" s="12">
        <f>E75</f>
        <v>35</v>
      </c>
      <c r="F74" s="12">
        <f t="shared" ref="F74:J74" si="32">F75</f>
        <v>34.191069999999996</v>
      </c>
      <c r="G74" s="12">
        <f t="shared" si="32"/>
        <v>37</v>
      </c>
      <c r="H74" s="12">
        <f t="shared" si="32"/>
        <v>40</v>
      </c>
      <c r="I74" s="12">
        <f t="shared" si="32"/>
        <v>40</v>
      </c>
      <c r="J74" s="12">
        <f t="shared" si="32"/>
        <v>40</v>
      </c>
      <c r="K74" s="28"/>
      <c r="L74" s="28"/>
      <c r="M74" s="28"/>
      <c r="N74" s="28"/>
      <c r="O74" s="28"/>
      <c r="P74" s="28"/>
      <c r="Q74" s="28"/>
      <c r="R74" s="28"/>
      <c r="S74" s="28"/>
      <c r="T74" s="28"/>
      <c r="U74" s="28"/>
    </row>
    <row r="75" spans="1:21" s="7" customFormat="1" ht="63.75" customHeight="1" x14ac:dyDescent="0.25">
      <c r="A75" s="6"/>
      <c r="B75" s="29" t="s">
        <v>243</v>
      </c>
      <c r="C75" s="16" t="s">
        <v>241</v>
      </c>
      <c r="D75" s="16" t="s">
        <v>242</v>
      </c>
      <c r="E75" s="11">
        <v>35</v>
      </c>
      <c r="F75" s="11">
        <f>'[29]Справка о поступлении доходо_27'!$X$7/1000</f>
        <v>34.191069999999996</v>
      </c>
      <c r="G75" s="11">
        <f>'[30]РЕЕСТР для сдачи в БУ в 2016г.'!$V$10</f>
        <v>37</v>
      </c>
      <c r="H75" s="11">
        <f>'[30]РЕЕСТР для сдачи в БУ в 2016г.'!$X$10</f>
        <v>40</v>
      </c>
      <c r="I75" s="11">
        <f>'[30]РЕЕСТР для сдачи в БУ в 2016г.'!$Z$10</f>
        <v>40</v>
      </c>
      <c r="J75" s="11">
        <f>'[30]РЕЕСТР для сдачи в БУ в 2016г.'!$AB$10</f>
        <v>40</v>
      </c>
      <c r="K75" s="28"/>
      <c r="L75" s="28"/>
      <c r="M75" s="28"/>
      <c r="N75" s="28"/>
      <c r="O75" s="28"/>
      <c r="P75" s="28"/>
      <c r="Q75" s="28"/>
      <c r="R75" s="28"/>
      <c r="S75" s="28"/>
      <c r="T75" s="28"/>
      <c r="U75" s="28"/>
    </row>
    <row r="76" spans="1:21" s="7" customFormat="1" ht="62.25" customHeight="1" x14ac:dyDescent="0.25">
      <c r="A76" s="6"/>
      <c r="B76" s="22" t="s">
        <v>133</v>
      </c>
      <c r="C76" s="25" t="s">
        <v>134</v>
      </c>
      <c r="D76" s="16"/>
      <c r="E76" s="12">
        <f>SUM(E77:E79)</f>
        <v>6145</v>
      </c>
      <c r="F76" s="12">
        <f>SUM(F77:F79)</f>
        <v>4404.9511700000003</v>
      </c>
      <c r="G76" s="12">
        <f>SUM(G77:G79)</f>
        <v>6132</v>
      </c>
      <c r="H76" s="12">
        <f>SUM(H77:H79)</f>
        <v>7280</v>
      </c>
      <c r="I76" s="12">
        <f t="shared" ref="I76" si="33">SUM(I77:I79)</f>
        <v>7380</v>
      </c>
      <c r="J76" s="12">
        <f>SUM(J77:J79)</f>
        <v>7480</v>
      </c>
      <c r="K76" s="28"/>
      <c r="L76" s="28"/>
      <c r="M76" s="28"/>
      <c r="N76" s="28"/>
      <c r="O76" s="28"/>
      <c r="P76" s="28"/>
      <c r="Q76" s="28"/>
      <c r="R76" s="28"/>
      <c r="S76" s="28"/>
      <c r="T76" s="28"/>
      <c r="U76" s="28"/>
    </row>
    <row r="77" spans="1:21" s="7" customFormat="1" ht="62.25" customHeight="1" x14ac:dyDescent="0.25">
      <c r="A77" s="6"/>
      <c r="B77" s="29" t="s">
        <v>135</v>
      </c>
      <c r="C77" s="16" t="s">
        <v>134</v>
      </c>
      <c r="D77" s="16" t="str">
        <f>[23]РЕЕСТР!$M$10</f>
        <v>Правительство Ярославской области</v>
      </c>
      <c r="E77" s="11">
        <v>5000</v>
      </c>
      <c r="F77" s="11">
        <f>'[24]Справка о поступлении доходо_11'!$X$9/1000</f>
        <v>3497.5615200000002</v>
      </c>
      <c r="G77" s="11">
        <f>[23]РЕЕСТР!$V$13</f>
        <v>5000</v>
      </c>
      <c r="H77" s="11">
        <f>[23]РЕЕСТР!$X$13</f>
        <v>6500</v>
      </c>
      <c r="I77" s="11">
        <f>[23]РЕЕСТР!$Z$13</f>
        <v>6600</v>
      </c>
      <c r="J77" s="11">
        <f>[23]РЕЕСТР!$AB$13</f>
        <v>6700</v>
      </c>
      <c r="K77" s="28"/>
      <c r="L77" s="28"/>
      <c r="M77" s="28"/>
      <c r="N77" s="28"/>
      <c r="O77" s="28"/>
      <c r="P77" s="28"/>
      <c r="Q77" s="28"/>
      <c r="R77" s="28"/>
      <c r="S77" s="28"/>
      <c r="T77" s="28"/>
      <c r="U77" s="28"/>
    </row>
    <row r="78" spans="1:21" s="7" customFormat="1" ht="62.25" customHeight="1" x14ac:dyDescent="0.25">
      <c r="A78" s="6"/>
      <c r="B78" s="29" t="s">
        <v>177</v>
      </c>
      <c r="C78" s="16" t="s">
        <v>134</v>
      </c>
      <c r="D78" s="16" t="str">
        <f>'[31]РЕЕСТР для сдачи в БУ в 2016г.'!$M$12</f>
        <v>департамент государственной службы занятости населения Ярославской области</v>
      </c>
      <c r="E78" s="11">
        <v>780</v>
      </c>
      <c r="F78" s="11">
        <f>'[32]Справка о поступлении доходо_17'!$X$7/1000</f>
        <v>671.02478000000008</v>
      </c>
      <c r="G78" s="11">
        <f>'[31]РЕЕСТР для сдачи в БУ в 2016г.'!$V$10</f>
        <v>767</v>
      </c>
      <c r="H78" s="11">
        <f>'[31]РЕЕСТР для сдачи в БУ в 2016г.'!$X$10</f>
        <v>780</v>
      </c>
      <c r="I78" s="11">
        <f>'[31]РЕЕСТР для сдачи в БУ в 2016г.'!$Z$10</f>
        <v>780</v>
      </c>
      <c r="J78" s="11">
        <f>'[31]РЕЕСТР для сдачи в БУ в 2016г.'!$AB$10</f>
        <v>780</v>
      </c>
      <c r="K78" s="28"/>
      <c r="L78" s="28"/>
      <c r="M78" s="28"/>
      <c r="N78" s="28"/>
      <c r="O78" s="28"/>
      <c r="P78" s="28"/>
      <c r="Q78" s="28"/>
      <c r="R78" s="28"/>
      <c r="S78" s="28"/>
      <c r="T78" s="28"/>
      <c r="U78" s="28"/>
    </row>
    <row r="79" spans="1:21" s="7" customFormat="1" ht="62.25" customHeight="1" x14ac:dyDescent="0.25">
      <c r="A79" s="6"/>
      <c r="B79" s="29" t="s">
        <v>222</v>
      </c>
      <c r="C79" s="16" t="s">
        <v>134</v>
      </c>
      <c r="D79" s="8" t="s">
        <v>220</v>
      </c>
      <c r="E79" s="11">
        <v>365</v>
      </c>
      <c r="F79" s="11">
        <f>'[27]Справка о поступлении доходо_22'!$X$9/1000</f>
        <v>236.36487</v>
      </c>
      <c r="G79" s="11">
        <f>'[28]РЕЕСТР для сдачи в БУ в 2016г.'!$V$12</f>
        <v>365</v>
      </c>
      <c r="H79" s="11">
        <v>0</v>
      </c>
      <c r="I79" s="11">
        <v>0</v>
      </c>
      <c r="J79" s="11">
        <v>0</v>
      </c>
      <c r="K79" s="28"/>
      <c r="L79" s="28"/>
      <c r="M79" s="28"/>
      <c r="N79" s="28"/>
      <c r="O79" s="28"/>
      <c r="P79" s="28"/>
      <c r="Q79" s="28"/>
      <c r="R79" s="28"/>
      <c r="S79" s="28"/>
      <c r="T79" s="28"/>
      <c r="U79" s="28"/>
    </row>
    <row r="80" spans="1:21" s="7" customFormat="1" ht="35.25" customHeight="1" x14ac:dyDescent="0.25">
      <c r="A80" s="6"/>
      <c r="B80" s="22" t="s">
        <v>54</v>
      </c>
      <c r="C80" s="25" t="s">
        <v>50</v>
      </c>
      <c r="D80" s="16"/>
      <c r="E80" s="12">
        <f>SUM(E81:E101)</f>
        <v>89632.75</v>
      </c>
      <c r="F80" s="12">
        <f t="shared" ref="F80:I80" si="34">SUM(F81:F101)</f>
        <v>88500.271719999961</v>
      </c>
      <c r="G80" s="12">
        <f t="shared" si="34"/>
        <v>90078.779799999989</v>
      </c>
      <c r="H80" s="12">
        <f t="shared" si="34"/>
        <v>11094.43</v>
      </c>
      <c r="I80" s="12">
        <f t="shared" si="34"/>
        <v>11094.43</v>
      </c>
      <c r="J80" s="12">
        <f>SUM(J81:J101)</f>
        <v>11094.43</v>
      </c>
      <c r="K80" s="28"/>
      <c r="L80" s="28"/>
      <c r="M80" s="28"/>
      <c r="N80" s="28"/>
      <c r="O80" s="28"/>
      <c r="P80" s="28"/>
      <c r="Q80" s="28"/>
      <c r="R80" s="28"/>
      <c r="S80" s="28"/>
      <c r="T80" s="28"/>
      <c r="U80" s="28"/>
    </row>
    <row r="81" spans="1:21" s="7" customFormat="1" ht="48" customHeight="1" x14ac:dyDescent="0.25">
      <c r="A81" s="6"/>
      <c r="B81" s="29" t="s">
        <v>47</v>
      </c>
      <c r="C81" s="16" t="s">
        <v>50</v>
      </c>
      <c r="D81" s="16" t="s">
        <v>46</v>
      </c>
      <c r="E81" s="11">
        <v>69000</v>
      </c>
      <c r="F81" s="11">
        <f>('[22]Справка о поступлении доходов'!$X$9+'[22]Справка о поступлении доходов'!$X$10)/1000</f>
        <v>68818.39181999999</v>
      </c>
      <c r="G81" s="11">
        <f>'[21]РЕЕСТР для сдачи в БУ в 2016г.'!$V$12</f>
        <v>69000</v>
      </c>
      <c r="H81" s="11">
        <f>'[21]РЕЕСТР для сдачи в БУ в 2016г.'!$X$12</f>
        <v>1025</v>
      </c>
      <c r="I81" s="11">
        <f>'[21]РЕЕСТР для сдачи в БУ в 2016г.'!$Z$12</f>
        <v>1025</v>
      </c>
      <c r="J81" s="11">
        <f>'[21]РЕЕСТР для сдачи в БУ в 2016г.'!$AB$12</f>
        <v>1025</v>
      </c>
      <c r="K81" s="28"/>
      <c r="L81" s="28"/>
      <c r="M81" s="28"/>
      <c r="N81" s="28"/>
      <c r="O81" s="28"/>
      <c r="P81" s="28"/>
      <c r="Q81" s="28"/>
      <c r="R81" s="28"/>
      <c r="S81" s="28"/>
      <c r="T81" s="28"/>
      <c r="U81" s="28"/>
    </row>
    <row r="82" spans="1:21" s="7" customFormat="1" ht="37.5" customHeight="1" x14ac:dyDescent="0.25">
      <c r="A82" s="6"/>
      <c r="B82" s="29" t="s">
        <v>73</v>
      </c>
      <c r="C82" s="16" t="s">
        <v>50</v>
      </c>
      <c r="D82" s="16" t="str">
        <f>'[33]РЕЕСТР для сдачи в БУ в 2017г.'!$M$10</f>
        <v>департамент культуры Ярославской области</v>
      </c>
      <c r="E82" s="11">
        <v>410</v>
      </c>
      <c r="F82" s="11">
        <f>'[34]Справка о поступлении доходов_2'!$X$7/1000</f>
        <v>363.53778999999997</v>
      </c>
      <c r="G82" s="11">
        <f>'[33]РЕЕСТР для сдачи в БУ в 2017г.'!$V$10</f>
        <v>410</v>
      </c>
      <c r="H82" s="11">
        <f>'[33]РЕЕСТР для сдачи в БУ в 2017г.'!$X$10</f>
        <v>200</v>
      </c>
      <c r="I82" s="11">
        <f>'[33]РЕЕСТР для сдачи в БУ в 2017г.'!$Z$10</f>
        <v>200</v>
      </c>
      <c r="J82" s="11">
        <f>'[33]РЕЕСТР для сдачи в БУ в 2017г.'!$AB$10</f>
        <v>200</v>
      </c>
      <c r="K82" s="28"/>
      <c r="L82" s="28"/>
      <c r="M82" s="28"/>
      <c r="N82" s="28"/>
      <c r="O82" s="28"/>
      <c r="P82" s="28"/>
      <c r="Q82" s="28"/>
      <c r="R82" s="28"/>
      <c r="S82" s="28"/>
      <c r="T82" s="28"/>
      <c r="U82" s="28"/>
    </row>
    <row r="83" spans="1:21" s="7" customFormat="1" ht="36" customHeight="1" x14ac:dyDescent="0.25">
      <c r="A83" s="6"/>
      <c r="B83" s="29" t="s">
        <v>80</v>
      </c>
      <c r="C83" s="16" t="s">
        <v>50</v>
      </c>
      <c r="D83" s="16" t="str">
        <f>'[2]РЕЕСТР для сдачи в БУ в 2016г.'!$M$12</f>
        <v>департамент образования Ярославской области</v>
      </c>
      <c r="E83" s="11">
        <f>250+2319</f>
        <v>2569</v>
      </c>
      <c r="F83" s="11">
        <f>('[1]Справка о поступлении доходов_3'!$X$12+'[1]Справка о поступлении доходов_3'!$X$13)/1000</f>
        <v>2568.4512400000003</v>
      </c>
      <c r="G83" s="11">
        <f>'[2]РЕЕСТР для сдачи в БУ в 2016г.'!$V$13+'[2]РЕЕСТР для сдачи в БУ в 2016г.'!$V$14</f>
        <v>2569</v>
      </c>
      <c r="H83" s="11">
        <f>'[2]РЕЕСТР для сдачи в БУ в 2016г.'!$X$13+'[2]РЕЕСТР для сдачи в БУ в 2016г.'!$X$14</f>
        <v>120</v>
      </c>
      <c r="I83" s="11">
        <f>'[2]РЕЕСТР для сдачи в БУ в 2016г.'!$Z$13+'[2]РЕЕСТР для сдачи в БУ в 2016г.'!$Z$14</f>
        <v>120</v>
      </c>
      <c r="J83" s="11">
        <f>'[2]РЕЕСТР для сдачи в БУ в 2016г.'!$AB$13+'[2]РЕЕСТР для сдачи в БУ в 2016г.'!$AB$14</f>
        <v>120</v>
      </c>
      <c r="K83" s="28"/>
      <c r="L83" s="28"/>
      <c r="M83" s="28"/>
      <c r="N83" s="28"/>
      <c r="O83" s="28"/>
      <c r="P83" s="28"/>
      <c r="Q83" s="28"/>
      <c r="R83" s="28"/>
      <c r="S83" s="28"/>
      <c r="T83" s="28"/>
      <c r="U83" s="28"/>
    </row>
    <row r="84" spans="1:21" s="7" customFormat="1" ht="48" customHeight="1" x14ac:dyDescent="0.25">
      <c r="A84" s="6"/>
      <c r="B84" s="29" t="s">
        <v>86</v>
      </c>
      <c r="C84" s="16" t="s">
        <v>50</v>
      </c>
      <c r="D84" s="16" t="str">
        <f>'[3]РЕЕСТР для сдачи в БУ в 2017г.'!$M$10</f>
        <v>департамент агропромышленного комплекса и потребительсткого рынка Ярославской области</v>
      </c>
      <c r="E84" s="11">
        <v>764</v>
      </c>
      <c r="F84" s="11">
        <f>'[4]Справка о поступлении доходов_5'!$X$10/1000</f>
        <v>763.70349999999996</v>
      </c>
      <c r="G84" s="11">
        <f>'[3]РЕЕСТР для сдачи в БУ в 2017г.'!$V$11</f>
        <v>764</v>
      </c>
      <c r="H84" s="11">
        <f>'[3]РЕЕСТР для сдачи в БУ в 2017г.'!$X$11</f>
        <v>0</v>
      </c>
      <c r="I84" s="11">
        <f>'[3]РЕЕСТР для сдачи в БУ в 2017г.'!$Z$11</f>
        <v>0</v>
      </c>
      <c r="J84" s="11">
        <f>'[3]РЕЕСТР для сдачи в БУ в 2017г.'!$AB$11</f>
        <v>0</v>
      </c>
      <c r="K84" s="28"/>
      <c r="L84" s="28"/>
      <c r="M84" s="28"/>
      <c r="N84" s="28"/>
      <c r="O84" s="28"/>
      <c r="P84" s="28"/>
      <c r="Q84" s="28"/>
      <c r="R84" s="28"/>
      <c r="S84" s="28"/>
      <c r="T84" s="28"/>
      <c r="U84" s="28"/>
    </row>
    <row r="85" spans="1:21" s="7" customFormat="1" ht="35.25" customHeight="1" x14ac:dyDescent="0.25">
      <c r="A85" s="6"/>
      <c r="B85" s="29" t="s">
        <v>131</v>
      </c>
      <c r="C85" s="16" t="s">
        <v>50</v>
      </c>
      <c r="D85" s="16" t="s">
        <v>130</v>
      </c>
      <c r="E85" s="11">
        <v>230</v>
      </c>
      <c r="F85" s="11">
        <f>'[18]Справка о поступлении доходов_6'!$X$10/1000</f>
        <v>228.57217</v>
      </c>
      <c r="G85" s="11">
        <v>230</v>
      </c>
      <c r="H85" s="11">
        <v>0</v>
      </c>
      <c r="I85" s="11">
        <v>0</v>
      </c>
      <c r="J85" s="11">
        <v>0</v>
      </c>
      <c r="K85" s="28"/>
      <c r="L85" s="28"/>
      <c r="M85" s="28"/>
      <c r="N85" s="28"/>
      <c r="O85" s="28"/>
      <c r="P85" s="28"/>
      <c r="Q85" s="28"/>
      <c r="R85" s="28"/>
      <c r="S85" s="28"/>
      <c r="T85" s="28"/>
      <c r="U85" s="28"/>
    </row>
    <row r="86" spans="1:21" s="7" customFormat="1" ht="48" customHeight="1" x14ac:dyDescent="0.25">
      <c r="A86" s="6"/>
      <c r="B86" s="29" t="s">
        <v>91</v>
      </c>
      <c r="C86" s="16" t="s">
        <v>50</v>
      </c>
      <c r="D86" s="16" t="str">
        <f>'[35]РЕЕСТР для сдачи в БУ в 2016г.'!$M$15</f>
        <v>департамент жилищно-коммунального хозяйства, энергетики и регулирования тарифов Ярославской области</v>
      </c>
      <c r="E86" s="11">
        <v>0</v>
      </c>
      <c r="F86" s="11">
        <f>'[36]Справка о поступлении доходов_7'!$X$7/1000</f>
        <v>1.712</v>
      </c>
      <c r="G86" s="11">
        <v>1.7</v>
      </c>
      <c r="H86" s="11">
        <v>0</v>
      </c>
      <c r="I86" s="11">
        <v>0</v>
      </c>
      <c r="J86" s="11">
        <v>0</v>
      </c>
      <c r="K86" s="28"/>
      <c r="L86" s="28"/>
      <c r="M86" s="28"/>
      <c r="N86" s="28"/>
      <c r="O86" s="28"/>
      <c r="P86" s="28"/>
      <c r="Q86" s="28"/>
      <c r="R86" s="28"/>
      <c r="S86" s="28"/>
      <c r="T86" s="28"/>
      <c r="U86" s="28"/>
    </row>
    <row r="87" spans="1:21" s="7" customFormat="1" ht="48" customHeight="1" x14ac:dyDescent="0.25">
      <c r="A87" s="6"/>
      <c r="B87" s="29" t="s">
        <v>92</v>
      </c>
      <c r="C87" s="16" t="s">
        <v>50</v>
      </c>
      <c r="D87" s="16" t="s">
        <v>93</v>
      </c>
      <c r="E87" s="11">
        <v>585</v>
      </c>
      <c r="F87" s="11">
        <f>'[37]Справка о поступлении доходов_8'!$X$7/1000</f>
        <v>585.00525000000005</v>
      </c>
      <c r="G87" s="11">
        <f>'[38]РЕЕСТР для сдачи в БУ в 2017г.'!$V$11</f>
        <v>585</v>
      </c>
      <c r="H87" s="11">
        <f>'[38]РЕЕСТР для сдачи в БУ в 2017г.'!$X$11</f>
        <v>589</v>
      </c>
      <c r="I87" s="11">
        <f>'[38]РЕЕСТР для сдачи в БУ в 2017г.'!$Z$11</f>
        <v>589</v>
      </c>
      <c r="J87" s="11">
        <f>'[38]РЕЕСТР для сдачи в БУ в 2017г.'!$AB$11</f>
        <v>589</v>
      </c>
      <c r="K87" s="28"/>
      <c r="L87" s="28"/>
      <c r="M87" s="28"/>
      <c r="N87" s="28"/>
      <c r="O87" s="28"/>
      <c r="P87" s="28"/>
      <c r="Q87" s="28"/>
      <c r="R87" s="28"/>
      <c r="S87" s="28"/>
      <c r="T87" s="28"/>
      <c r="U87" s="28"/>
    </row>
    <row r="88" spans="1:21" s="7" customFormat="1" ht="48" customHeight="1" x14ac:dyDescent="0.25">
      <c r="A88" s="6"/>
      <c r="B88" s="29" t="s">
        <v>117</v>
      </c>
      <c r="C88" s="16" t="s">
        <v>50</v>
      </c>
      <c r="D88" s="16" t="s">
        <v>101</v>
      </c>
      <c r="E88" s="11">
        <v>0</v>
      </c>
      <c r="F88" s="11">
        <f>'[16]Справка о поступлении доходов_9'!$X$18/1000</f>
        <v>13.061450000000001</v>
      </c>
      <c r="G88" s="11">
        <v>13.1</v>
      </c>
      <c r="H88" s="11">
        <v>0</v>
      </c>
      <c r="I88" s="11">
        <v>0</v>
      </c>
      <c r="J88" s="11">
        <v>0</v>
      </c>
      <c r="K88" s="28"/>
      <c r="L88" s="28"/>
      <c r="M88" s="28"/>
      <c r="N88" s="28"/>
      <c r="O88" s="28"/>
      <c r="P88" s="28"/>
      <c r="Q88" s="28"/>
      <c r="R88" s="28"/>
      <c r="S88" s="28"/>
      <c r="T88" s="28"/>
      <c r="U88" s="28"/>
    </row>
    <row r="89" spans="1:21" s="7" customFormat="1" ht="35.25" customHeight="1" x14ac:dyDescent="0.25">
      <c r="A89" s="6"/>
      <c r="B89" s="29" t="s">
        <v>136</v>
      </c>
      <c r="C89" s="16" t="s">
        <v>50</v>
      </c>
      <c r="D89" s="16" t="str">
        <f>[23]РЕЕСТР!$M$10</f>
        <v>Правительство Ярославской области</v>
      </c>
      <c r="E89" s="11">
        <v>6000</v>
      </c>
      <c r="F89" s="11">
        <f>'[24]Справка о поступлении доходо_11'!$X$10/1000</f>
        <v>5181.0992999999999</v>
      </c>
      <c r="G89" s="11">
        <f>[23]РЕЕСТР!$V$14</f>
        <v>6000</v>
      </c>
      <c r="H89" s="11">
        <f>[23]РЕЕСТР!$X$14</f>
        <v>3000</v>
      </c>
      <c r="I89" s="11">
        <f>[23]РЕЕСТР!$Z$14</f>
        <v>3000</v>
      </c>
      <c r="J89" s="11">
        <f>[23]РЕЕСТР!$AB$14</f>
        <v>3000</v>
      </c>
      <c r="K89" s="28"/>
      <c r="L89" s="28"/>
      <c r="M89" s="28"/>
      <c r="N89" s="28"/>
      <c r="O89" s="28"/>
      <c r="P89" s="28"/>
      <c r="Q89" s="28"/>
      <c r="R89" s="28"/>
      <c r="S89" s="28"/>
      <c r="T89" s="28"/>
      <c r="U89" s="28"/>
    </row>
    <row r="90" spans="1:21" s="7" customFormat="1" ht="48" customHeight="1" x14ac:dyDescent="0.25">
      <c r="A90" s="6"/>
      <c r="B90" s="29" t="s">
        <v>141</v>
      </c>
      <c r="C90" s="16" t="s">
        <v>50</v>
      </c>
      <c r="D90" s="16" t="s">
        <v>142</v>
      </c>
      <c r="E90" s="11">
        <v>18</v>
      </c>
      <c r="F90" s="11">
        <f>'[39]Справка о поступлении доходо_12'!$X$7/1000</f>
        <v>17.73997</v>
      </c>
      <c r="G90" s="11">
        <f>'[40]РЕЕСТР для сдачи в БУ в 2016г.'!$V$11</f>
        <v>18</v>
      </c>
      <c r="H90" s="11">
        <f>'[40]РЕЕСТР для сдачи в БУ в 2016г.'!$X$11</f>
        <v>0</v>
      </c>
      <c r="I90" s="11">
        <f>'[40]РЕЕСТР для сдачи в БУ в 2016г.'!$Z$11</f>
        <v>0</v>
      </c>
      <c r="J90" s="11">
        <f>'[40]РЕЕСТР для сдачи в БУ в 2016г.'!$AB$11</f>
        <v>0</v>
      </c>
      <c r="K90" s="28"/>
      <c r="L90" s="28"/>
      <c r="M90" s="28"/>
      <c r="N90" s="28"/>
      <c r="O90" s="28"/>
      <c r="P90" s="28"/>
      <c r="Q90" s="28"/>
      <c r="R90" s="28"/>
      <c r="S90" s="28"/>
      <c r="T90" s="28"/>
      <c r="U90" s="28"/>
    </row>
    <row r="91" spans="1:21" s="7" customFormat="1" ht="35.25" customHeight="1" x14ac:dyDescent="0.25">
      <c r="A91" s="6"/>
      <c r="B91" s="29" t="s">
        <v>145</v>
      </c>
      <c r="C91" s="16" t="s">
        <v>50</v>
      </c>
      <c r="D91" s="16" t="s">
        <v>144</v>
      </c>
      <c r="E91" s="11">
        <v>2260</v>
      </c>
      <c r="F91" s="11">
        <f>'[25]Справка о поступлении доходо_13'!$X$9/1000</f>
        <v>2014.4604399999998</v>
      </c>
      <c r="G91" s="11">
        <f>'[26]РЕЕСТР для сдачи в ДФ в 2017г.'!$V$11</f>
        <v>2255.8000000000002</v>
      </c>
      <c r="H91" s="11">
        <f>'[26]РЕЕСТР для сдачи в ДФ в 2017г.'!$X$11</f>
        <v>4008.9</v>
      </c>
      <c r="I91" s="11">
        <f>'[26]РЕЕСТР для сдачи в ДФ в 2017г.'!$Z$11</f>
        <v>4008.9</v>
      </c>
      <c r="J91" s="11">
        <f>'[26]РЕЕСТР для сдачи в ДФ в 2017г.'!$AB$11</f>
        <v>4008.9</v>
      </c>
      <c r="K91" s="28"/>
      <c r="L91" s="28"/>
      <c r="M91" s="28"/>
      <c r="N91" s="28"/>
      <c r="O91" s="28"/>
      <c r="P91" s="28"/>
      <c r="Q91" s="28"/>
      <c r="R91" s="28"/>
      <c r="S91" s="28"/>
      <c r="T91" s="28"/>
      <c r="U91" s="28"/>
    </row>
    <row r="92" spans="1:21" s="7" customFormat="1" ht="37.5" customHeight="1" x14ac:dyDescent="0.25">
      <c r="A92" s="6"/>
      <c r="B92" s="29" t="s">
        <v>158</v>
      </c>
      <c r="C92" s="16" t="s">
        <v>50</v>
      </c>
      <c r="D92" s="30" t="str">
        <f>'[11]РЕЕСТР для сдачи в БУ в 2016г.'!$M$12</f>
        <v>департамент транспорта Ярославской области</v>
      </c>
      <c r="E92" s="11">
        <v>103</v>
      </c>
      <c r="F92" s="11">
        <f>'[12]Справка о поступлении доходо_14'!$X$13/1000</f>
        <v>103.37610000000001</v>
      </c>
      <c r="G92" s="11">
        <f>'[12]Справка о поступлении доходо_14'!$X$13/1000</f>
        <v>103.37610000000001</v>
      </c>
      <c r="H92" s="11">
        <v>0</v>
      </c>
      <c r="I92" s="11">
        <v>0</v>
      </c>
      <c r="J92" s="11">
        <v>0</v>
      </c>
      <c r="K92" s="28"/>
      <c r="L92" s="28"/>
      <c r="M92" s="28"/>
      <c r="N92" s="28"/>
      <c r="O92" s="28"/>
      <c r="P92" s="28"/>
      <c r="Q92" s="28"/>
      <c r="R92" s="28"/>
      <c r="S92" s="28"/>
      <c r="T92" s="28"/>
      <c r="U92" s="28"/>
    </row>
    <row r="93" spans="1:21" s="7" customFormat="1" ht="48" customHeight="1" x14ac:dyDescent="0.25">
      <c r="A93" s="6"/>
      <c r="B93" s="29" t="s">
        <v>174</v>
      </c>
      <c r="C93" s="16" t="s">
        <v>50</v>
      </c>
      <c r="D93" s="16" t="s">
        <v>173</v>
      </c>
      <c r="E93" s="11">
        <v>0</v>
      </c>
      <c r="F93" s="11">
        <f>'[14]Справка о поступлении доходо_15'!$X$10/1000</f>
        <v>82.906019999999998</v>
      </c>
      <c r="G93" s="11">
        <v>83</v>
      </c>
      <c r="H93" s="11">
        <f>'[15]РЕЕСТР для сдачи в БУ в 2016г.'!$X$11</f>
        <v>51.2</v>
      </c>
      <c r="I93" s="11">
        <f>'[15]РЕЕСТР для сдачи в БУ в 2016г.'!$Z$11</f>
        <v>51.2</v>
      </c>
      <c r="J93" s="11">
        <f>'[15]РЕЕСТР для сдачи в БУ в 2016г.'!$AB$11</f>
        <v>51.2</v>
      </c>
      <c r="K93" s="28"/>
      <c r="L93" s="28"/>
      <c r="M93" s="28"/>
      <c r="N93" s="28"/>
      <c r="O93" s="28"/>
      <c r="P93" s="28"/>
      <c r="Q93" s="28"/>
      <c r="R93" s="28"/>
      <c r="S93" s="28"/>
      <c r="T93" s="28"/>
      <c r="U93" s="28"/>
    </row>
    <row r="94" spans="1:21" s="7" customFormat="1" ht="48" customHeight="1" x14ac:dyDescent="0.25">
      <c r="A94" s="6"/>
      <c r="B94" s="29" t="s">
        <v>178</v>
      </c>
      <c r="C94" s="16" t="s">
        <v>50</v>
      </c>
      <c r="D94" s="16" t="str">
        <f>'[31]РЕЕСТР для сдачи в БУ в 2016г.'!$M$12</f>
        <v>департамент государственной службы занятости населения Ярославской области</v>
      </c>
      <c r="E94" s="11">
        <v>2000</v>
      </c>
      <c r="F94" s="11">
        <f>'[32]Справка о поступлении доходо_17'!$X$8/1000</f>
        <v>2027.30367</v>
      </c>
      <c r="G94" s="11">
        <f>'[31]РЕЕСТР для сдачи в БУ в 2016г.'!$V$11</f>
        <v>2300</v>
      </c>
      <c r="H94" s="11">
        <f>'[31]РЕЕСТР для сдачи в БУ в 2016г.'!$X$11</f>
        <v>2000</v>
      </c>
      <c r="I94" s="11">
        <f>'[31]РЕЕСТР для сдачи в БУ в 2016г.'!$Z$11</f>
        <v>2000</v>
      </c>
      <c r="J94" s="11">
        <f>'[31]РЕЕСТР для сдачи в БУ в 2016г.'!$AB$11</f>
        <v>2000</v>
      </c>
      <c r="K94" s="28"/>
      <c r="L94" s="28"/>
      <c r="M94" s="28"/>
      <c r="N94" s="28"/>
      <c r="O94" s="28"/>
      <c r="P94" s="28"/>
      <c r="Q94" s="28"/>
      <c r="R94" s="28"/>
      <c r="S94" s="28"/>
      <c r="T94" s="28"/>
      <c r="U94" s="28"/>
    </row>
    <row r="95" spans="1:21" s="7" customFormat="1" ht="34.5" customHeight="1" x14ac:dyDescent="0.25">
      <c r="A95" s="6"/>
      <c r="B95" s="29" t="s">
        <v>193</v>
      </c>
      <c r="C95" s="16" t="s">
        <v>50</v>
      </c>
      <c r="D95" s="16" t="s">
        <v>185</v>
      </c>
      <c r="E95" s="11">
        <v>228</v>
      </c>
      <c r="F95" s="11">
        <f>'[19]Справка о поступлении доходо_18'!$X$13/1000</f>
        <v>227.49045999999998</v>
      </c>
      <c r="G95" s="11">
        <f>'[20]РЕЕСТР для сдачи в БУ в 2017г.'!$V$15</f>
        <v>228</v>
      </c>
      <c r="H95" s="11">
        <f>'[20]РЕЕСТР для сдачи в БУ в 2017г.'!$X$15</f>
        <v>100</v>
      </c>
      <c r="I95" s="11">
        <f>'[20]РЕЕСТР для сдачи в БУ в 2017г.'!$Z$15</f>
        <v>100</v>
      </c>
      <c r="J95" s="11">
        <f>'[20]РЕЕСТР для сдачи в БУ в 2017г.'!$AB$15</f>
        <v>100</v>
      </c>
      <c r="K95" s="28"/>
      <c r="L95" s="28"/>
      <c r="M95" s="28"/>
      <c r="N95" s="28"/>
      <c r="O95" s="28"/>
      <c r="P95" s="28"/>
      <c r="Q95" s="28"/>
      <c r="R95" s="28"/>
      <c r="S95" s="28"/>
      <c r="T95" s="28"/>
      <c r="U95" s="28"/>
    </row>
    <row r="96" spans="1:21" s="7" customFormat="1" ht="48" customHeight="1" x14ac:dyDescent="0.25">
      <c r="A96" s="6"/>
      <c r="B96" s="29" t="s">
        <v>207</v>
      </c>
      <c r="C96" s="16" t="s">
        <v>50</v>
      </c>
      <c r="D96" s="16" t="s">
        <v>16</v>
      </c>
      <c r="E96" s="11">
        <v>4652.75</v>
      </c>
      <c r="F96" s="11">
        <f>'[5]Справка о поступлении доходо_19'!$X$19/1000</f>
        <v>4688.92472</v>
      </c>
      <c r="G96" s="11">
        <f>'[5]Справка о поступлении доходо_19'!$X$19/1000</f>
        <v>4688.92472</v>
      </c>
      <c r="H96" s="11">
        <v>0</v>
      </c>
      <c r="I96" s="11">
        <v>0</v>
      </c>
      <c r="J96" s="11">
        <v>0</v>
      </c>
      <c r="K96" s="28"/>
      <c r="L96" s="28"/>
      <c r="M96" s="28"/>
      <c r="N96" s="28"/>
      <c r="O96" s="28"/>
      <c r="P96" s="28"/>
      <c r="Q96" s="28"/>
      <c r="R96" s="28"/>
      <c r="S96" s="28"/>
      <c r="T96" s="28"/>
      <c r="U96" s="28"/>
    </row>
    <row r="97" spans="1:21" s="7" customFormat="1" ht="48" customHeight="1" x14ac:dyDescent="0.25">
      <c r="A97" s="6"/>
      <c r="B97" s="29" t="s">
        <v>214</v>
      </c>
      <c r="C97" s="16" t="s">
        <v>50</v>
      </c>
      <c r="D97" s="16" t="s">
        <v>18</v>
      </c>
      <c r="E97" s="11">
        <v>0</v>
      </c>
      <c r="F97" s="11">
        <f>'[7]Справка о поступлении доходо_20'!$X$12/1000</f>
        <v>2.2356199999999999</v>
      </c>
      <c r="G97" s="11">
        <f>'[8]РЕЕСТР для сдачи в БУ в 2016г.'!$V$13</f>
        <v>2</v>
      </c>
      <c r="H97" s="11">
        <v>0</v>
      </c>
      <c r="I97" s="11">
        <v>0</v>
      </c>
      <c r="J97" s="11">
        <v>0</v>
      </c>
      <c r="K97" s="28"/>
      <c r="L97" s="28"/>
      <c r="M97" s="28"/>
      <c r="N97" s="28"/>
      <c r="O97" s="28"/>
      <c r="P97" s="28"/>
      <c r="Q97" s="28"/>
      <c r="R97" s="28"/>
      <c r="S97" s="28"/>
      <c r="T97" s="28"/>
      <c r="U97" s="28"/>
    </row>
    <row r="98" spans="1:21" s="7" customFormat="1" ht="48" customHeight="1" x14ac:dyDescent="0.25">
      <c r="A98" s="6"/>
      <c r="B98" s="29" t="s">
        <v>216</v>
      </c>
      <c r="C98" s="16" t="s">
        <v>50</v>
      </c>
      <c r="D98" s="16" t="s">
        <v>217</v>
      </c>
      <c r="E98" s="11">
        <v>0</v>
      </c>
      <c r="F98" s="11">
        <f>'[41]Справка о поступлении доходо_21'!$X$7/1000</f>
        <v>1.0151399999999999</v>
      </c>
      <c r="G98" s="11">
        <f>'[42]РЕЕСТР для сдачи в БУ в 2016г.'!$V$11</f>
        <v>13.53</v>
      </c>
      <c r="H98" s="11">
        <f>'[42]РЕЕСТР для сдачи в БУ в 2016г.'!$X$11</f>
        <v>0.33</v>
      </c>
      <c r="I98" s="11">
        <f>'[42]РЕЕСТР для сдачи в БУ в 2016г.'!$Z$11</f>
        <v>0.33</v>
      </c>
      <c r="J98" s="11">
        <f>'[42]РЕЕСТР для сдачи в БУ в 2016г.'!$AB$11</f>
        <v>0.33</v>
      </c>
      <c r="K98" s="28"/>
      <c r="L98" s="28"/>
      <c r="M98" s="28"/>
      <c r="N98" s="28"/>
      <c r="O98" s="28"/>
      <c r="P98" s="28"/>
      <c r="Q98" s="28"/>
      <c r="R98" s="28"/>
      <c r="S98" s="28"/>
      <c r="T98" s="28"/>
      <c r="U98" s="28"/>
    </row>
    <row r="99" spans="1:21" s="7" customFormat="1" ht="48" customHeight="1" x14ac:dyDescent="0.25">
      <c r="A99" s="6"/>
      <c r="B99" s="29" t="s">
        <v>223</v>
      </c>
      <c r="C99" s="16" t="s">
        <v>50</v>
      </c>
      <c r="D99" s="8" t="s">
        <v>220</v>
      </c>
      <c r="E99" s="11">
        <v>180</v>
      </c>
      <c r="F99" s="11">
        <f>'[27]Справка о поступлении доходо_22'!$X$10/1000</f>
        <v>180.34898000000001</v>
      </c>
      <c r="G99" s="11">
        <f>'[27]Справка о поступлении доходо_22'!$X$10/1000</f>
        <v>180.34898000000001</v>
      </c>
      <c r="H99" s="11">
        <v>0</v>
      </c>
      <c r="I99" s="11">
        <v>0</v>
      </c>
      <c r="J99" s="11">
        <v>0</v>
      </c>
      <c r="K99" s="28"/>
      <c r="L99" s="28"/>
      <c r="M99" s="28"/>
      <c r="N99" s="28"/>
      <c r="O99" s="28"/>
      <c r="P99" s="28"/>
      <c r="Q99" s="28"/>
      <c r="R99" s="28"/>
      <c r="S99" s="28"/>
      <c r="T99" s="28"/>
      <c r="U99" s="28"/>
    </row>
    <row r="100" spans="1:21" s="7" customFormat="1" ht="48" customHeight="1" x14ac:dyDescent="0.25">
      <c r="A100" s="6"/>
      <c r="B100" s="29" t="s">
        <v>227</v>
      </c>
      <c r="C100" s="16" t="s">
        <v>50</v>
      </c>
      <c r="D100" s="8" t="s">
        <v>21</v>
      </c>
      <c r="E100" s="11">
        <v>8</v>
      </c>
      <c r="F100" s="11">
        <f>'[10]Справка о поступлении доходо_23'!$X$12/1000</f>
        <v>6.0232700000000001</v>
      </c>
      <c r="G100" s="11">
        <f>'[9]РЕЕСТР для сдачи в БУ в 2016г.'!$V$13</f>
        <v>8</v>
      </c>
      <c r="H100" s="11">
        <v>0</v>
      </c>
      <c r="I100" s="11">
        <v>0</v>
      </c>
      <c r="J100" s="11">
        <v>0</v>
      </c>
      <c r="K100" s="28"/>
      <c r="L100" s="28"/>
      <c r="M100" s="28"/>
      <c r="N100" s="28"/>
      <c r="O100" s="28"/>
      <c r="P100" s="28"/>
      <c r="Q100" s="28"/>
      <c r="R100" s="28"/>
      <c r="S100" s="28"/>
      <c r="T100" s="28"/>
      <c r="U100" s="28"/>
    </row>
    <row r="101" spans="1:21" s="7" customFormat="1" ht="48" customHeight="1" x14ac:dyDescent="0.25">
      <c r="A101" s="6"/>
      <c r="B101" s="29" t="s">
        <v>244</v>
      </c>
      <c r="C101" s="16" t="s">
        <v>50</v>
      </c>
      <c r="D101" s="16" t="s">
        <v>242</v>
      </c>
      <c r="E101" s="11">
        <v>625</v>
      </c>
      <c r="F101" s="11">
        <f>'[29]Справка о поступлении доходо_27'!$X$8/1000</f>
        <v>624.91281000000004</v>
      </c>
      <c r="G101" s="11">
        <v>625</v>
      </c>
      <c r="H101" s="11">
        <v>0</v>
      </c>
      <c r="I101" s="11">
        <v>0</v>
      </c>
      <c r="J101" s="11">
        <v>0</v>
      </c>
      <c r="K101" s="28"/>
      <c r="L101" s="28"/>
      <c r="M101" s="28"/>
      <c r="N101" s="28"/>
      <c r="O101" s="28"/>
      <c r="P101" s="28"/>
      <c r="Q101" s="28"/>
      <c r="R101" s="28"/>
      <c r="S101" s="28"/>
      <c r="T101" s="28"/>
      <c r="U101" s="28"/>
    </row>
    <row r="102" spans="1:21" s="7" customFormat="1" ht="46.5" customHeight="1" x14ac:dyDescent="0.25">
      <c r="A102" s="4" t="s">
        <v>52</v>
      </c>
      <c r="B102" s="22" t="s">
        <v>51</v>
      </c>
      <c r="C102" s="27"/>
      <c r="D102" s="27"/>
      <c r="E102" s="12">
        <f>E103+E106+E109+E114</f>
        <v>33037</v>
      </c>
      <c r="F102" s="12">
        <f t="shared" ref="F102:J102" si="35">F103+F106+F109+F114</f>
        <v>3420.7722900000003</v>
      </c>
      <c r="G102" s="12">
        <f t="shared" si="35"/>
        <v>3428.3160000000003</v>
      </c>
      <c r="H102" s="12">
        <f t="shared" si="35"/>
        <v>23050</v>
      </c>
      <c r="I102" s="12">
        <f t="shared" si="35"/>
        <v>3050</v>
      </c>
      <c r="J102" s="12">
        <f t="shared" si="35"/>
        <v>1550</v>
      </c>
      <c r="K102" s="28"/>
      <c r="L102" s="28"/>
      <c r="M102" s="28"/>
      <c r="N102" s="28"/>
      <c r="O102" s="28"/>
      <c r="P102" s="28"/>
      <c r="Q102" s="28"/>
      <c r="R102" s="28"/>
      <c r="S102" s="28"/>
      <c r="T102" s="28"/>
      <c r="U102" s="28"/>
    </row>
    <row r="103" spans="1:21" s="7" customFormat="1" ht="135" customHeight="1" x14ac:dyDescent="0.25">
      <c r="A103" s="6"/>
      <c r="B103" s="22" t="s">
        <v>55</v>
      </c>
      <c r="C103" s="25" t="s">
        <v>56</v>
      </c>
      <c r="D103" s="27"/>
      <c r="E103" s="12">
        <f>E104+E105</f>
        <v>5</v>
      </c>
      <c r="F103" s="12">
        <f t="shared" ref="F103:J103" si="36">F104+F105</f>
        <v>22.05</v>
      </c>
      <c r="G103" s="12">
        <f>G104+G105</f>
        <v>22.05</v>
      </c>
      <c r="H103" s="12">
        <f t="shared" si="36"/>
        <v>0</v>
      </c>
      <c r="I103" s="12">
        <f t="shared" si="36"/>
        <v>0</v>
      </c>
      <c r="J103" s="12">
        <f t="shared" si="36"/>
        <v>0</v>
      </c>
      <c r="K103" s="28"/>
      <c r="L103" s="28"/>
      <c r="M103" s="28"/>
      <c r="N103" s="28"/>
      <c r="O103" s="28"/>
      <c r="P103" s="28"/>
      <c r="Q103" s="28"/>
      <c r="R103" s="28"/>
      <c r="S103" s="28"/>
      <c r="T103" s="28"/>
      <c r="U103" s="28"/>
    </row>
    <row r="104" spans="1:21" s="7" customFormat="1" ht="135" x14ac:dyDescent="0.25">
      <c r="A104" s="6"/>
      <c r="B104" s="27" t="s">
        <v>57</v>
      </c>
      <c r="C104" s="16" t="s">
        <v>56</v>
      </c>
      <c r="D104" s="16" t="s">
        <v>46</v>
      </c>
      <c r="E104" s="11">
        <f>'[21]РЕЕСТР для сдачи в БУ в 2016г.'!$R$13</f>
        <v>5</v>
      </c>
      <c r="F104" s="11">
        <v>0</v>
      </c>
      <c r="G104" s="11">
        <v>0</v>
      </c>
      <c r="H104" s="11">
        <v>0</v>
      </c>
      <c r="I104" s="11">
        <v>0</v>
      </c>
      <c r="J104" s="11">
        <v>0</v>
      </c>
      <c r="K104" s="28"/>
      <c r="L104" s="28"/>
      <c r="M104" s="28"/>
      <c r="N104" s="28"/>
      <c r="O104" s="28"/>
      <c r="P104" s="28"/>
      <c r="Q104" s="28"/>
      <c r="R104" s="28"/>
      <c r="S104" s="28"/>
      <c r="T104" s="28"/>
      <c r="U104" s="28"/>
    </row>
    <row r="105" spans="1:21" s="7" customFormat="1" ht="135" x14ac:dyDescent="0.25">
      <c r="A105" s="6"/>
      <c r="B105" s="27" t="s">
        <v>224</v>
      </c>
      <c r="C105" s="16" t="s">
        <v>56</v>
      </c>
      <c r="D105" s="8" t="s">
        <v>220</v>
      </c>
      <c r="E105" s="11">
        <v>0</v>
      </c>
      <c r="F105" s="11">
        <f>'[27]Справка о поступлении доходо_22'!$X$13/1000</f>
        <v>22.05</v>
      </c>
      <c r="G105" s="11">
        <f>'[27]Справка о поступлении доходо_22'!$X$13/1000</f>
        <v>22.05</v>
      </c>
      <c r="H105" s="11">
        <v>0</v>
      </c>
      <c r="I105" s="11">
        <v>0</v>
      </c>
      <c r="J105" s="11">
        <v>0</v>
      </c>
      <c r="K105" s="28"/>
      <c r="L105" s="28"/>
      <c r="M105" s="28"/>
      <c r="N105" s="28"/>
      <c r="O105" s="28"/>
      <c r="P105" s="28"/>
      <c r="Q105" s="28"/>
      <c r="R105" s="28"/>
      <c r="S105" s="28"/>
      <c r="T105" s="28"/>
      <c r="U105" s="28"/>
    </row>
    <row r="106" spans="1:21" s="7" customFormat="1" ht="153" customHeight="1" x14ac:dyDescent="0.25">
      <c r="A106" s="6"/>
      <c r="B106" s="22" t="s">
        <v>118</v>
      </c>
      <c r="C106" s="25" t="s">
        <v>120</v>
      </c>
      <c r="D106" s="16"/>
      <c r="E106" s="12">
        <f>E107+E108</f>
        <v>33000</v>
      </c>
      <c r="F106" s="12">
        <f t="shared" ref="F106:I106" si="37">F107+F108</f>
        <v>3013.0996800000003</v>
      </c>
      <c r="G106" s="12">
        <f t="shared" si="37"/>
        <v>3020</v>
      </c>
      <c r="H106" s="12">
        <f t="shared" si="37"/>
        <v>23000</v>
      </c>
      <c r="I106" s="12">
        <f t="shared" si="37"/>
        <v>3000</v>
      </c>
      <c r="J106" s="12">
        <f>J107+J108</f>
        <v>1500</v>
      </c>
      <c r="K106" s="28"/>
      <c r="L106" s="28"/>
      <c r="M106" s="28"/>
      <c r="N106" s="28"/>
      <c r="O106" s="28"/>
      <c r="P106" s="28"/>
      <c r="Q106" s="28"/>
      <c r="R106" s="28"/>
      <c r="S106" s="28"/>
      <c r="T106" s="28"/>
      <c r="U106" s="28"/>
    </row>
    <row r="107" spans="1:21" s="7" customFormat="1" ht="153" customHeight="1" x14ac:dyDescent="0.25">
      <c r="A107" s="6"/>
      <c r="B107" s="29" t="s">
        <v>119</v>
      </c>
      <c r="C107" s="16" t="s">
        <v>120</v>
      </c>
      <c r="D107" s="16" t="s">
        <v>101</v>
      </c>
      <c r="E107" s="11">
        <f>'[17]РЕЕСТР для сдачи в БУ в 2017г.'!$R$23</f>
        <v>33000</v>
      </c>
      <c r="F107" s="11">
        <f>'[16]Справка о поступлении доходов_9'!$X$21/1000</f>
        <v>2993.0996800000003</v>
      </c>
      <c r="G107" s="11">
        <f>'[17]РЕЕСТР для сдачи в БУ в 2017г.'!$V$23-30000</f>
        <v>3000</v>
      </c>
      <c r="H107" s="11">
        <f>'[17]РЕЕСТР для сдачи в БУ в 2017г.'!$X$23+20000</f>
        <v>23000</v>
      </c>
      <c r="I107" s="11">
        <f>'[17]РЕЕСТР для сдачи в БУ в 2017г.'!$Z$23</f>
        <v>3000</v>
      </c>
      <c r="J107" s="11">
        <f>'[17]РЕЕСТР для сдачи в БУ в 2017г.'!$AB$23</f>
        <v>1500</v>
      </c>
      <c r="K107" s="28"/>
      <c r="L107" s="28"/>
      <c r="M107" s="28"/>
      <c r="N107" s="28"/>
      <c r="O107" s="28"/>
      <c r="P107" s="28"/>
      <c r="Q107" s="28"/>
      <c r="R107" s="28"/>
      <c r="S107" s="28"/>
      <c r="T107" s="28"/>
      <c r="U107" s="28"/>
    </row>
    <row r="108" spans="1:21" s="7" customFormat="1" ht="153" customHeight="1" x14ac:dyDescent="0.25">
      <c r="A108" s="6"/>
      <c r="B108" s="29" t="s">
        <v>175</v>
      </c>
      <c r="C108" s="16" t="s">
        <v>120</v>
      </c>
      <c r="D108" s="16" t="s">
        <v>176</v>
      </c>
      <c r="E108" s="11">
        <v>0</v>
      </c>
      <c r="F108" s="11">
        <f>'[43]Справка о поступлении доходо_16'!$X$7/1000</f>
        <v>20</v>
      </c>
      <c r="G108" s="11">
        <f>'[44]РЕЕСТР для сдачи в БУ в 2017г.'!$V$12</f>
        <v>20</v>
      </c>
      <c r="H108" s="11">
        <v>0</v>
      </c>
      <c r="I108" s="11">
        <v>0</v>
      </c>
      <c r="J108" s="11">
        <v>0</v>
      </c>
      <c r="K108" s="28"/>
      <c r="L108" s="28"/>
      <c r="M108" s="28"/>
      <c r="N108" s="28"/>
      <c r="O108" s="28"/>
      <c r="P108" s="28"/>
      <c r="Q108" s="28"/>
      <c r="R108" s="28"/>
      <c r="S108" s="28"/>
      <c r="T108" s="28"/>
      <c r="U108" s="28"/>
    </row>
    <row r="109" spans="1:21" s="7" customFormat="1" ht="156.75" x14ac:dyDescent="0.25">
      <c r="A109" s="6"/>
      <c r="B109" s="22" t="s">
        <v>58</v>
      </c>
      <c r="C109" s="25" t="s">
        <v>60</v>
      </c>
      <c r="D109" s="27"/>
      <c r="E109" s="12">
        <f>SUM(E110:E113)</f>
        <v>32</v>
      </c>
      <c r="F109" s="12">
        <f>SUM(F110:F113)</f>
        <v>63.766000000000005</v>
      </c>
      <c r="G109" s="12">
        <f t="shared" ref="G109:J109" si="38">SUM(G110:G113)</f>
        <v>64.366</v>
      </c>
      <c r="H109" s="12">
        <f t="shared" si="38"/>
        <v>50</v>
      </c>
      <c r="I109" s="12">
        <f t="shared" si="38"/>
        <v>50</v>
      </c>
      <c r="J109" s="12">
        <f t="shared" si="38"/>
        <v>50</v>
      </c>
      <c r="K109" s="28"/>
      <c r="L109" s="28"/>
      <c r="M109" s="28"/>
      <c r="N109" s="28"/>
      <c r="O109" s="28"/>
      <c r="P109" s="28"/>
      <c r="Q109" s="28"/>
      <c r="R109" s="28"/>
      <c r="S109" s="28"/>
      <c r="T109" s="28"/>
      <c r="U109" s="28"/>
    </row>
    <row r="110" spans="1:21" s="7" customFormat="1" ht="150" x14ac:dyDescent="0.25">
      <c r="A110" s="6"/>
      <c r="B110" s="27" t="s">
        <v>59</v>
      </c>
      <c r="C110" s="16" t="s">
        <v>60</v>
      </c>
      <c r="D110" s="16" t="s">
        <v>46</v>
      </c>
      <c r="E110" s="11">
        <f>'[21]РЕЕСТР для сдачи в БУ в 2016г.'!$R$14</f>
        <v>5</v>
      </c>
      <c r="F110" s="11">
        <f>'[21]РЕЕСТР для сдачи в БУ в 2016г.'!$T$14</f>
        <v>0</v>
      </c>
      <c r="G110" s="11">
        <f>'[21]РЕЕСТР для сдачи в БУ в 2016г.'!$V$14</f>
        <v>0</v>
      </c>
      <c r="H110" s="11">
        <f>'[21]РЕЕСТР для сдачи в БУ в 2016г.'!$X$14</f>
        <v>21</v>
      </c>
      <c r="I110" s="11">
        <f>'[21]РЕЕСТР для сдачи в БУ в 2016г.'!$Z$14</f>
        <v>21</v>
      </c>
      <c r="J110" s="11">
        <f>'[21]РЕЕСТР для сдачи в БУ в 2016г.'!$AB$14</f>
        <v>21</v>
      </c>
      <c r="K110" s="28"/>
      <c r="L110" s="28"/>
      <c r="M110" s="28"/>
      <c r="N110" s="28"/>
      <c r="O110" s="28"/>
      <c r="P110" s="28"/>
      <c r="Q110" s="28"/>
      <c r="R110" s="28"/>
      <c r="S110" s="28"/>
      <c r="T110" s="28"/>
      <c r="U110" s="28"/>
    </row>
    <row r="111" spans="1:21" s="7" customFormat="1" ht="150" x14ac:dyDescent="0.25">
      <c r="A111" s="6"/>
      <c r="B111" s="27" t="s">
        <v>94</v>
      </c>
      <c r="C111" s="16" t="s">
        <v>60</v>
      </c>
      <c r="D111" s="16" t="s">
        <v>93</v>
      </c>
      <c r="E111" s="11">
        <f>'[38]РЕЕСТР для сдачи в БУ в 2017г.'!$R$13</f>
        <v>27</v>
      </c>
      <c r="F111" s="11">
        <f>'[37]Справка о поступлении доходов_8'!$X$10/1000</f>
        <v>8.766</v>
      </c>
      <c r="G111" s="11">
        <f>'[37]Справка о поступлении доходов_8'!$X$10/1000</f>
        <v>8.766</v>
      </c>
      <c r="H111" s="11">
        <f>'[38]РЕЕСТР для сдачи в БУ в 2017г.'!$X$13</f>
        <v>29</v>
      </c>
      <c r="I111" s="11">
        <f>'[38]РЕЕСТР для сдачи в БУ в 2017г.'!$Z$13</f>
        <v>29</v>
      </c>
      <c r="J111" s="11">
        <f>'[38]РЕЕСТР для сдачи в БУ в 2017г.'!$AB$13</f>
        <v>29</v>
      </c>
      <c r="K111" s="28"/>
      <c r="L111" s="28"/>
      <c r="M111" s="28"/>
      <c r="N111" s="28"/>
      <c r="O111" s="28"/>
      <c r="P111" s="28"/>
      <c r="Q111" s="28"/>
      <c r="R111" s="28"/>
      <c r="S111" s="28"/>
      <c r="T111" s="28"/>
      <c r="U111" s="28"/>
    </row>
    <row r="112" spans="1:21" s="7" customFormat="1" ht="150" x14ac:dyDescent="0.25">
      <c r="A112" s="6"/>
      <c r="B112" s="27" t="s">
        <v>159</v>
      </c>
      <c r="C112" s="16" t="s">
        <v>60</v>
      </c>
      <c r="D112" s="16" t="str">
        <f>'[11]РЕЕСТР для сдачи в БУ в 2016г.'!$M$17</f>
        <v>департамент транспорта Ярославской области</v>
      </c>
      <c r="E112" s="11">
        <v>0</v>
      </c>
      <c r="F112" s="11">
        <f>'[12]Справка о поступлении доходо_14'!$X$16/1000</f>
        <v>14.44</v>
      </c>
      <c r="G112" s="11">
        <f>'[11]РЕЕСТР для сдачи в БУ в 2016г.'!$V$19</f>
        <v>15</v>
      </c>
      <c r="H112" s="11">
        <v>0</v>
      </c>
      <c r="I112" s="11">
        <v>0</v>
      </c>
      <c r="J112" s="11">
        <v>0</v>
      </c>
      <c r="K112" s="28"/>
      <c r="L112" s="28"/>
      <c r="M112" s="28"/>
      <c r="N112" s="28"/>
      <c r="O112" s="28"/>
      <c r="P112" s="28"/>
      <c r="Q112" s="28"/>
      <c r="R112" s="28"/>
      <c r="S112" s="28"/>
      <c r="T112" s="28"/>
      <c r="U112" s="28"/>
    </row>
    <row r="113" spans="1:21" s="7" customFormat="1" ht="150" x14ac:dyDescent="0.25">
      <c r="A113" s="6"/>
      <c r="B113" s="27" t="s">
        <v>194</v>
      </c>
      <c r="C113" s="16" t="s">
        <v>60</v>
      </c>
      <c r="D113" s="16" t="s">
        <v>185</v>
      </c>
      <c r="E113" s="11">
        <v>0</v>
      </c>
      <c r="F113" s="11">
        <f>'[19]Справка о поступлении доходо_18'!$X$16/1000</f>
        <v>40.56</v>
      </c>
      <c r="G113" s="11">
        <f>'[20]РЕЕСТР для сдачи в БУ в 2017г.'!$V$17</f>
        <v>40.6</v>
      </c>
      <c r="H113" s="11">
        <v>0</v>
      </c>
      <c r="I113" s="11">
        <v>0</v>
      </c>
      <c r="J113" s="11">
        <v>0</v>
      </c>
      <c r="K113" s="28"/>
      <c r="L113" s="28"/>
      <c r="M113" s="28"/>
      <c r="N113" s="28"/>
      <c r="O113" s="28"/>
      <c r="P113" s="28"/>
      <c r="Q113" s="28"/>
      <c r="R113" s="28"/>
      <c r="S113" s="28"/>
      <c r="T113" s="28"/>
      <c r="U113" s="28"/>
    </row>
    <row r="114" spans="1:21" s="7" customFormat="1" ht="90" customHeight="1" x14ac:dyDescent="0.25">
      <c r="A114" s="6"/>
      <c r="B114" s="22" t="s">
        <v>121</v>
      </c>
      <c r="C114" s="25" t="s">
        <v>122</v>
      </c>
      <c r="D114" s="16"/>
      <c r="E114" s="12">
        <f>E115</f>
        <v>0</v>
      </c>
      <c r="F114" s="12">
        <f t="shared" ref="F114:J114" si="39">F115</f>
        <v>321.85660999999999</v>
      </c>
      <c r="G114" s="12">
        <f t="shared" si="39"/>
        <v>321.89999999999998</v>
      </c>
      <c r="H114" s="12">
        <f t="shared" si="39"/>
        <v>0</v>
      </c>
      <c r="I114" s="12">
        <f t="shared" si="39"/>
        <v>0</v>
      </c>
      <c r="J114" s="12">
        <f t="shared" si="39"/>
        <v>0</v>
      </c>
      <c r="K114" s="28"/>
      <c r="L114" s="28"/>
      <c r="M114" s="28"/>
      <c r="N114" s="28"/>
      <c r="O114" s="28"/>
      <c r="P114" s="28"/>
      <c r="Q114" s="28"/>
      <c r="R114" s="28"/>
      <c r="S114" s="28"/>
      <c r="T114" s="28"/>
      <c r="U114" s="28"/>
    </row>
    <row r="115" spans="1:21" s="7" customFormat="1" ht="90" x14ac:dyDescent="0.25">
      <c r="A115" s="6"/>
      <c r="B115" s="29" t="s">
        <v>123</v>
      </c>
      <c r="C115" s="16" t="s">
        <v>122</v>
      </c>
      <c r="D115" s="16" t="s">
        <v>101</v>
      </c>
      <c r="E115" s="11">
        <v>0</v>
      </c>
      <c r="F115" s="11">
        <f>'[16]Справка о поступлении доходов_9'!$X$23/1000</f>
        <v>321.85660999999999</v>
      </c>
      <c r="G115" s="11">
        <f>'[17]РЕЕСТР для сдачи в БУ в 2017г.'!$V$26</f>
        <v>321.89999999999998</v>
      </c>
      <c r="H115" s="11">
        <f>'[17]РЕЕСТР для сдачи в БУ в 2017г.'!$X$26</f>
        <v>0</v>
      </c>
      <c r="I115" s="11">
        <f>'[17]РЕЕСТР для сдачи в БУ в 2017г.'!$Z$26</f>
        <v>0</v>
      </c>
      <c r="J115" s="11">
        <f>'[17]РЕЕСТР для сдачи в БУ в 2017г.'!$AB$26</f>
        <v>0</v>
      </c>
      <c r="K115" s="28"/>
      <c r="L115" s="28"/>
      <c r="M115" s="28"/>
      <c r="N115" s="28"/>
      <c r="O115" s="28"/>
      <c r="P115" s="28"/>
      <c r="Q115" s="28"/>
      <c r="R115" s="28"/>
      <c r="S115" s="28"/>
      <c r="T115" s="28"/>
      <c r="U115" s="28"/>
    </row>
    <row r="116" spans="1:21" s="7" customFormat="1" ht="42.75" x14ac:dyDescent="0.25">
      <c r="A116" s="4" t="s">
        <v>62</v>
      </c>
      <c r="B116" s="22" t="s">
        <v>61</v>
      </c>
      <c r="C116" s="27"/>
      <c r="D116" s="27"/>
      <c r="E116" s="12">
        <f>E117+E119+E121+E126+E128+E130+E137+E139+E141</f>
        <v>13302.8</v>
      </c>
      <c r="F116" s="12">
        <f t="shared" ref="F116:J116" si="40">F117+F119+F121+F126+F128+F130+F137+F139+F141</f>
        <v>20442.536319999999</v>
      </c>
      <c r="G116" s="12">
        <f t="shared" si="40"/>
        <v>28064.122609999999</v>
      </c>
      <c r="H116" s="12">
        <f t="shared" si="40"/>
        <v>21503.510000000002</v>
      </c>
      <c r="I116" s="12">
        <f t="shared" si="40"/>
        <v>21492.510000000002</v>
      </c>
      <c r="J116" s="12">
        <f t="shared" si="40"/>
        <v>21413.510000000002</v>
      </c>
      <c r="K116" s="28"/>
      <c r="L116" s="28"/>
      <c r="M116" s="28"/>
      <c r="N116" s="28"/>
      <c r="O116" s="28"/>
      <c r="P116" s="28"/>
      <c r="Q116" s="28"/>
      <c r="R116" s="28"/>
      <c r="S116" s="28"/>
      <c r="T116" s="28"/>
      <c r="U116" s="28"/>
    </row>
    <row r="117" spans="1:21" s="7" customFormat="1" ht="118.5" customHeight="1" x14ac:dyDescent="0.25">
      <c r="A117" s="4"/>
      <c r="B117" s="22" t="s">
        <v>87</v>
      </c>
      <c r="C117" s="25" t="s">
        <v>88</v>
      </c>
      <c r="D117" s="27"/>
      <c r="E117" s="12">
        <f>E118</f>
        <v>99</v>
      </c>
      <c r="F117" s="12">
        <f t="shared" ref="F117:J117" si="41">F118</f>
        <v>60.526660000000007</v>
      </c>
      <c r="G117" s="12">
        <f t="shared" si="41"/>
        <v>98.5</v>
      </c>
      <c r="H117" s="12">
        <f t="shared" si="41"/>
        <v>107</v>
      </c>
      <c r="I117" s="12">
        <f t="shared" si="41"/>
        <v>60</v>
      </c>
      <c r="J117" s="12">
        <f t="shared" si="41"/>
        <v>79</v>
      </c>
      <c r="K117" s="28"/>
      <c r="L117" s="28"/>
      <c r="M117" s="28"/>
      <c r="N117" s="28"/>
      <c r="O117" s="28"/>
      <c r="P117" s="28"/>
      <c r="Q117" s="28"/>
      <c r="R117" s="28"/>
      <c r="S117" s="28"/>
      <c r="T117" s="28"/>
      <c r="U117" s="28"/>
    </row>
    <row r="118" spans="1:21" s="7" customFormat="1" ht="120" x14ac:dyDescent="0.25">
      <c r="A118" s="4"/>
      <c r="B118" s="29" t="s">
        <v>89</v>
      </c>
      <c r="C118" s="16" t="s">
        <v>88</v>
      </c>
      <c r="D118" s="16" t="str">
        <f>'[35]РЕЕСТР для сдачи в БУ в 2016г.'!$M$10</f>
        <v>департамент жилищно-коммунального хозяйства, энергетики и регулирования тарифов Ярославской области</v>
      </c>
      <c r="E118" s="11">
        <v>99</v>
      </c>
      <c r="F118" s="11">
        <f>'[36]Справка о поступлении доходов_7'!$X$10/1000</f>
        <v>60.526660000000007</v>
      </c>
      <c r="G118" s="11">
        <f>'[35]РЕЕСТР для сдачи в БУ в 2016г.'!$V$10</f>
        <v>98.5</v>
      </c>
      <c r="H118" s="11">
        <f>'[35]РЕЕСТР для сдачи в БУ в 2016г.'!$X$10</f>
        <v>107</v>
      </c>
      <c r="I118" s="11">
        <f>'[35]РЕЕСТР для сдачи в БУ в 2016г.'!$Z$10</f>
        <v>60</v>
      </c>
      <c r="J118" s="11">
        <f>'[35]РЕЕСТР для сдачи в БУ в 2016г.'!$AB$10</f>
        <v>79</v>
      </c>
      <c r="K118" s="28"/>
      <c r="L118" s="28"/>
      <c r="M118" s="28"/>
      <c r="N118" s="28"/>
      <c r="O118" s="28"/>
      <c r="P118" s="28"/>
      <c r="Q118" s="28"/>
      <c r="R118" s="28"/>
      <c r="S118" s="28"/>
      <c r="T118" s="28"/>
      <c r="U118" s="28"/>
    </row>
    <row r="119" spans="1:21" s="7" customFormat="1" ht="57" x14ac:dyDescent="0.25">
      <c r="A119" s="4"/>
      <c r="B119" s="22" t="s">
        <v>236</v>
      </c>
      <c r="C119" s="25" t="s">
        <v>238</v>
      </c>
      <c r="D119" s="16"/>
      <c r="E119" s="12">
        <f>E120</f>
        <v>0</v>
      </c>
      <c r="F119" s="12">
        <f t="shared" ref="F119:J119" si="42">F120</f>
        <v>11.4466</v>
      </c>
      <c r="G119" s="12">
        <f t="shared" si="42"/>
        <v>11.4466</v>
      </c>
      <c r="H119" s="12">
        <f t="shared" si="42"/>
        <v>0</v>
      </c>
      <c r="I119" s="12">
        <f t="shared" si="42"/>
        <v>0</v>
      </c>
      <c r="J119" s="12">
        <f t="shared" si="42"/>
        <v>0</v>
      </c>
      <c r="K119" s="28"/>
      <c r="L119" s="28"/>
      <c r="M119" s="28"/>
      <c r="N119" s="28"/>
      <c r="O119" s="28"/>
      <c r="P119" s="28"/>
      <c r="Q119" s="28"/>
      <c r="R119" s="28"/>
      <c r="S119" s="28"/>
      <c r="T119" s="28"/>
      <c r="U119" s="28"/>
    </row>
    <row r="120" spans="1:21" s="7" customFormat="1" ht="60" x14ac:dyDescent="0.25">
      <c r="A120" s="4"/>
      <c r="B120" s="29" t="s">
        <v>237</v>
      </c>
      <c r="C120" s="16" t="s">
        <v>238</v>
      </c>
      <c r="D120" s="16"/>
      <c r="E120" s="11">
        <v>0</v>
      </c>
      <c r="F120" s="11">
        <f>'[45]Справка о поступлении доходо_26'!$X$7/1000</f>
        <v>11.4466</v>
      </c>
      <c r="G120" s="11">
        <f>'[45]Справка о поступлении доходо_26'!$X$7/1000</f>
        <v>11.4466</v>
      </c>
      <c r="H120" s="11">
        <v>0</v>
      </c>
      <c r="I120" s="11">
        <v>0</v>
      </c>
      <c r="J120" s="11">
        <v>0</v>
      </c>
      <c r="K120" s="28"/>
      <c r="L120" s="28"/>
      <c r="M120" s="28"/>
      <c r="N120" s="28"/>
      <c r="O120" s="28"/>
      <c r="P120" s="28"/>
      <c r="Q120" s="28"/>
      <c r="R120" s="28"/>
      <c r="S120" s="28"/>
      <c r="T120" s="28"/>
      <c r="U120" s="28"/>
    </row>
    <row r="121" spans="1:21" s="7" customFormat="1" ht="102" customHeight="1" x14ac:dyDescent="0.25">
      <c r="A121" s="4"/>
      <c r="B121" s="22" t="s">
        <v>146</v>
      </c>
      <c r="C121" s="25" t="s">
        <v>147</v>
      </c>
      <c r="D121" s="16"/>
      <c r="E121" s="12">
        <f>SUM(E122:E125)</f>
        <v>75.599999999999994</v>
      </c>
      <c r="F121" s="12">
        <f t="shared" ref="F121:J121" si="43">SUM(F122:F125)</f>
        <v>110.35972999999998</v>
      </c>
      <c r="G121" s="12">
        <f t="shared" si="43"/>
        <v>110.30000000000001</v>
      </c>
      <c r="H121" s="12">
        <f t="shared" si="43"/>
        <v>0</v>
      </c>
      <c r="I121" s="12">
        <f t="shared" si="43"/>
        <v>0</v>
      </c>
      <c r="J121" s="12">
        <f t="shared" si="43"/>
        <v>0</v>
      </c>
      <c r="K121" s="28"/>
      <c r="L121" s="28"/>
      <c r="M121" s="28"/>
      <c r="N121" s="28"/>
      <c r="O121" s="28"/>
      <c r="P121" s="28"/>
      <c r="Q121" s="28"/>
      <c r="R121" s="28"/>
      <c r="S121" s="28"/>
      <c r="T121" s="28"/>
      <c r="U121" s="28"/>
    </row>
    <row r="122" spans="1:21" s="7" customFormat="1" ht="105" x14ac:dyDescent="0.25">
      <c r="A122" s="4"/>
      <c r="B122" s="29" t="s">
        <v>149</v>
      </c>
      <c r="C122" s="16" t="s">
        <v>148</v>
      </c>
      <c r="D122" s="16" t="s">
        <v>144</v>
      </c>
      <c r="E122" s="11">
        <v>14.6</v>
      </c>
      <c r="F122" s="11">
        <f>'[25]Справка о поступлении доходо_13'!$X$12/1000</f>
        <v>14.61204</v>
      </c>
      <c r="G122" s="11">
        <f>'[26]РЕЕСТР для сдачи в ДФ в 2017г.'!$V$14</f>
        <v>14.6</v>
      </c>
      <c r="H122" s="11">
        <f>'[26]РЕЕСТР для сдачи в ДФ в 2017г.'!$X$14</f>
        <v>0</v>
      </c>
      <c r="I122" s="11">
        <f>'[26]РЕЕСТР для сдачи в ДФ в 2017г.'!$Z$14</f>
        <v>0</v>
      </c>
      <c r="J122" s="11">
        <f>'[26]РЕЕСТР для сдачи в ДФ в 2017г.'!$AB$14</f>
        <v>0</v>
      </c>
      <c r="K122" s="28"/>
      <c r="L122" s="28"/>
      <c r="M122" s="28"/>
      <c r="N122" s="28"/>
      <c r="O122" s="28"/>
      <c r="P122" s="28"/>
      <c r="Q122" s="28"/>
      <c r="R122" s="28"/>
      <c r="S122" s="28"/>
      <c r="T122" s="28"/>
      <c r="U122" s="28"/>
    </row>
    <row r="123" spans="1:21" s="7" customFormat="1" ht="105" x14ac:dyDescent="0.25">
      <c r="A123" s="4"/>
      <c r="B123" s="29" t="s">
        <v>160</v>
      </c>
      <c r="C123" s="16" t="s">
        <v>148</v>
      </c>
      <c r="D123" s="16" t="str">
        <f>'[11]РЕЕСТР для сдачи в БУ в 2016г.'!$M$18</f>
        <v>департамент транспорта Ярославской области</v>
      </c>
      <c r="E123" s="11">
        <v>0</v>
      </c>
      <c r="F123" s="11">
        <f>'[12]Справка о поступлении доходо_14'!$X$19/1000</f>
        <v>3.0476900000000002</v>
      </c>
      <c r="G123" s="11">
        <f>'[11]РЕЕСТР для сдачи в БУ в 2016г.'!$V$20</f>
        <v>3</v>
      </c>
      <c r="H123" s="11">
        <v>0</v>
      </c>
      <c r="I123" s="11">
        <v>0</v>
      </c>
      <c r="J123" s="11">
        <v>0</v>
      </c>
      <c r="K123" s="28"/>
      <c r="L123" s="28"/>
      <c r="M123" s="28"/>
      <c r="N123" s="28"/>
      <c r="O123" s="28"/>
      <c r="P123" s="28"/>
      <c r="Q123" s="28"/>
      <c r="R123" s="28"/>
      <c r="S123" s="28"/>
      <c r="T123" s="28"/>
      <c r="U123" s="28"/>
    </row>
    <row r="124" spans="1:21" s="7" customFormat="1" ht="105" x14ac:dyDescent="0.25">
      <c r="A124" s="4"/>
      <c r="B124" s="29" t="s">
        <v>225</v>
      </c>
      <c r="C124" s="16" t="s">
        <v>148</v>
      </c>
      <c r="D124" s="8" t="s">
        <v>220</v>
      </c>
      <c r="E124" s="11">
        <v>61</v>
      </c>
      <c r="F124" s="11">
        <f>'[27]Справка о поступлении доходо_22'!$X$16/1000</f>
        <v>61.3</v>
      </c>
      <c r="G124" s="11">
        <f>'[27]Справка о поступлении доходо_22'!$X$16/1000</f>
        <v>61.3</v>
      </c>
      <c r="H124" s="11">
        <v>0</v>
      </c>
      <c r="I124" s="11">
        <v>0</v>
      </c>
      <c r="J124" s="11">
        <v>0</v>
      </c>
      <c r="K124" s="28"/>
      <c r="L124" s="28"/>
      <c r="M124" s="28"/>
      <c r="N124" s="28"/>
      <c r="O124" s="28"/>
      <c r="P124" s="28"/>
      <c r="Q124" s="28"/>
      <c r="R124" s="28"/>
      <c r="S124" s="28"/>
      <c r="T124" s="28"/>
      <c r="U124" s="28"/>
    </row>
    <row r="125" spans="1:21" s="7" customFormat="1" ht="105" x14ac:dyDescent="0.25">
      <c r="A125" s="4"/>
      <c r="B125" s="29" t="s">
        <v>228</v>
      </c>
      <c r="C125" s="16" t="s">
        <v>148</v>
      </c>
      <c r="D125" s="8" t="s">
        <v>21</v>
      </c>
      <c r="E125" s="11">
        <v>0</v>
      </c>
      <c r="F125" s="11">
        <f>'[10]Справка о поступлении доходо_23'!$X$15/1000</f>
        <v>31.4</v>
      </c>
      <c r="G125" s="11">
        <f>'[10]Справка о поступлении доходо_23'!$X$15/1000</f>
        <v>31.4</v>
      </c>
      <c r="H125" s="11">
        <v>0</v>
      </c>
      <c r="I125" s="11">
        <v>0</v>
      </c>
      <c r="J125" s="11">
        <v>0</v>
      </c>
      <c r="K125" s="28"/>
      <c r="L125" s="28"/>
      <c r="M125" s="28"/>
      <c r="N125" s="28"/>
      <c r="O125" s="28"/>
      <c r="P125" s="28"/>
      <c r="Q125" s="28"/>
      <c r="R125" s="28"/>
      <c r="S125" s="28"/>
      <c r="T125" s="28"/>
      <c r="U125" s="28"/>
    </row>
    <row r="126" spans="1:21" s="7" customFormat="1" ht="77.25" customHeight="1" x14ac:dyDescent="0.25">
      <c r="A126" s="4"/>
      <c r="B126" s="22" t="s">
        <v>137</v>
      </c>
      <c r="C126" s="25" t="s">
        <v>138</v>
      </c>
      <c r="D126" s="16"/>
      <c r="E126" s="12">
        <f>E127</f>
        <v>40</v>
      </c>
      <c r="F126" s="12">
        <f t="shared" ref="F126:J126" si="44">F127</f>
        <v>3.1795</v>
      </c>
      <c r="G126" s="12">
        <f t="shared" si="44"/>
        <v>40</v>
      </c>
      <c r="H126" s="12">
        <f t="shared" si="44"/>
        <v>40</v>
      </c>
      <c r="I126" s="12">
        <f t="shared" si="44"/>
        <v>40</v>
      </c>
      <c r="J126" s="12">
        <f t="shared" si="44"/>
        <v>40</v>
      </c>
      <c r="K126" s="28"/>
      <c r="L126" s="28"/>
      <c r="M126" s="28"/>
      <c r="N126" s="28"/>
      <c r="O126" s="28"/>
      <c r="P126" s="28"/>
      <c r="Q126" s="28"/>
      <c r="R126" s="28"/>
      <c r="S126" s="28"/>
      <c r="T126" s="28"/>
      <c r="U126" s="28"/>
    </row>
    <row r="127" spans="1:21" s="7" customFormat="1" ht="76.5" customHeight="1" x14ac:dyDescent="0.25">
      <c r="A127" s="4"/>
      <c r="B127" s="29" t="s">
        <v>139</v>
      </c>
      <c r="C127" s="16" t="s">
        <v>138</v>
      </c>
      <c r="D127" s="16" t="str">
        <f>[23]РЕЕСТР!$M$10</f>
        <v>Правительство Ярославской области</v>
      </c>
      <c r="E127" s="11">
        <v>40</v>
      </c>
      <c r="F127" s="11">
        <f>'[24]Справка о поступлении доходо_11'!$X$13/1000</f>
        <v>3.1795</v>
      </c>
      <c r="G127" s="11">
        <f>[23]РЕЕСТР!$V$19</f>
        <v>40</v>
      </c>
      <c r="H127" s="11">
        <f>[23]РЕЕСТР!$X$19</f>
        <v>40</v>
      </c>
      <c r="I127" s="11">
        <f>[23]РЕЕСТР!$Z$19</f>
        <v>40</v>
      </c>
      <c r="J127" s="11">
        <f>[23]РЕЕСТР!$AB$19</f>
        <v>40</v>
      </c>
      <c r="K127" s="28"/>
      <c r="L127" s="28"/>
      <c r="M127" s="28"/>
      <c r="N127" s="28"/>
      <c r="O127" s="28"/>
      <c r="P127" s="28"/>
      <c r="Q127" s="28"/>
      <c r="R127" s="28"/>
      <c r="S127" s="28"/>
      <c r="T127" s="28"/>
      <c r="U127" s="28"/>
    </row>
    <row r="128" spans="1:21" s="7" customFormat="1" ht="103.5" customHeight="1" x14ac:dyDescent="0.25">
      <c r="A128" s="4"/>
      <c r="B128" s="22" t="s">
        <v>208</v>
      </c>
      <c r="C128" s="25" t="s">
        <v>210</v>
      </c>
      <c r="D128" s="16"/>
      <c r="E128" s="12">
        <f>E129</f>
        <v>220</v>
      </c>
      <c r="F128" s="12">
        <f t="shared" ref="F128:J128" si="45">F129</f>
        <v>218.68492999999998</v>
      </c>
      <c r="G128" s="12">
        <f t="shared" si="45"/>
        <v>218.68492999999998</v>
      </c>
      <c r="H128" s="12">
        <f t="shared" si="45"/>
        <v>100</v>
      </c>
      <c r="I128" s="12">
        <f t="shared" si="45"/>
        <v>100</v>
      </c>
      <c r="J128" s="12">
        <f t="shared" si="45"/>
        <v>100</v>
      </c>
      <c r="K128" s="28"/>
      <c r="L128" s="28"/>
      <c r="M128" s="28"/>
      <c r="N128" s="28"/>
      <c r="O128" s="28"/>
      <c r="P128" s="28"/>
      <c r="Q128" s="28"/>
      <c r="R128" s="28"/>
      <c r="S128" s="28"/>
      <c r="T128" s="28"/>
      <c r="U128" s="28"/>
    </row>
    <row r="129" spans="1:21" s="7" customFormat="1" ht="106.5" customHeight="1" x14ac:dyDescent="0.25">
      <c r="A129" s="4"/>
      <c r="B129" s="29" t="s">
        <v>209</v>
      </c>
      <c r="C129" s="16" t="s">
        <v>210</v>
      </c>
      <c r="D129" s="16" t="s">
        <v>16</v>
      </c>
      <c r="E129" s="11">
        <v>220</v>
      </c>
      <c r="F129" s="11">
        <f>'[5]Справка о поступлении доходо_19'!$X$22/1000</f>
        <v>218.68492999999998</v>
      </c>
      <c r="G129" s="11">
        <f>'[5]Справка о поступлении доходо_19'!$X$22/1000</f>
        <v>218.68492999999998</v>
      </c>
      <c r="H129" s="11">
        <f>'[6]РЕЕСТР для сдачи в БУ в 2016г.'!$X$20</f>
        <v>100</v>
      </c>
      <c r="I129" s="11">
        <f>'[6]РЕЕСТР для сдачи в БУ в 2016г.'!$Z$20</f>
        <v>100</v>
      </c>
      <c r="J129" s="11">
        <f>'[6]РЕЕСТР для сдачи в БУ в 2016г.'!$AB$20</f>
        <v>100</v>
      </c>
      <c r="K129" s="28"/>
      <c r="L129" s="28"/>
      <c r="M129" s="28"/>
      <c r="N129" s="28"/>
      <c r="O129" s="28"/>
      <c r="P129" s="28"/>
      <c r="Q129" s="28"/>
      <c r="R129" s="28"/>
      <c r="S129" s="28"/>
      <c r="T129" s="28"/>
      <c r="U129" s="28"/>
    </row>
    <row r="130" spans="1:21" s="7" customFormat="1" ht="103.5" customHeight="1" x14ac:dyDescent="0.25">
      <c r="A130" s="6"/>
      <c r="B130" s="22" t="s">
        <v>63</v>
      </c>
      <c r="C130" s="25" t="s">
        <v>64</v>
      </c>
      <c r="D130" s="27"/>
      <c r="E130" s="12">
        <f>SUM(E131:E136)</f>
        <v>743</v>
      </c>
      <c r="F130" s="12">
        <f t="shared" ref="F130:J130" si="46">SUM(F131:F136)</f>
        <v>643.35421999999994</v>
      </c>
      <c r="G130" s="12">
        <f t="shared" si="46"/>
        <v>753.06200000000001</v>
      </c>
      <c r="H130" s="12">
        <f t="shared" si="46"/>
        <v>578</v>
      </c>
      <c r="I130" s="12">
        <f t="shared" si="46"/>
        <v>578</v>
      </c>
      <c r="J130" s="12">
        <f t="shared" si="46"/>
        <v>578</v>
      </c>
      <c r="K130" s="28"/>
      <c r="L130" s="28"/>
      <c r="M130" s="28"/>
      <c r="N130" s="28"/>
      <c r="O130" s="28"/>
      <c r="P130" s="28"/>
      <c r="Q130" s="28"/>
      <c r="R130" s="28"/>
      <c r="S130" s="28"/>
      <c r="T130" s="28"/>
      <c r="U130" s="28"/>
    </row>
    <row r="131" spans="1:21" s="7" customFormat="1" ht="105" x14ac:dyDescent="0.25">
      <c r="A131" s="6"/>
      <c r="B131" s="27" t="s">
        <v>65</v>
      </c>
      <c r="C131" s="16" t="s">
        <v>64</v>
      </c>
      <c r="D131" s="16" t="s">
        <v>46</v>
      </c>
      <c r="E131" s="11">
        <v>224</v>
      </c>
      <c r="F131" s="11">
        <f>'[22]Справка о поступлении доходов'!$X$13/1000</f>
        <v>223.76579999999998</v>
      </c>
      <c r="G131" s="11">
        <v>223.8</v>
      </c>
      <c r="H131" s="11">
        <f>'[21]РЕЕСТР для сдачи в БУ в 2016г.'!$X$17</f>
        <v>46</v>
      </c>
      <c r="I131" s="11">
        <f>'[21]РЕЕСТР для сдачи в БУ в 2016г.'!$Z$17</f>
        <v>46</v>
      </c>
      <c r="J131" s="11">
        <f>'[21]РЕЕСТР для сдачи в БУ в 2016г.'!$AB$17</f>
        <v>46</v>
      </c>
      <c r="K131" s="28"/>
      <c r="L131" s="28"/>
      <c r="M131" s="28"/>
      <c r="N131" s="28"/>
      <c r="O131" s="28"/>
      <c r="P131" s="28"/>
      <c r="Q131" s="28"/>
      <c r="R131" s="28"/>
      <c r="S131" s="28"/>
      <c r="T131" s="28"/>
      <c r="U131" s="28"/>
    </row>
    <row r="132" spans="1:21" s="7" customFormat="1" ht="105" x14ac:dyDescent="0.25">
      <c r="A132" s="6"/>
      <c r="B132" s="27" t="s">
        <v>95</v>
      </c>
      <c r="C132" s="16" t="s">
        <v>64</v>
      </c>
      <c r="D132" s="16" t="s">
        <v>93</v>
      </c>
      <c r="E132" s="11">
        <v>8</v>
      </c>
      <c r="F132" s="11">
        <f>'[37]Справка о поступлении доходов_8'!$X$13/1000</f>
        <v>7.5922900000000002</v>
      </c>
      <c r="G132" s="11">
        <f>'[38]РЕЕСТР для сдачи в БУ в 2017г.'!$V$17</f>
        <v>8</v>
      </c>
      <c r="H132" s="11">
        <f>'[38]РЕЕСТР для сдачи в БУ в 2017г.'!$X$17</f>
        <v>32</v>
      </c>
      <c r="I132" s="11">
        <f>'[38]РЕЕСТР для сдачи в БУ в 2017г.'!$Z$17</f>
        <v>32</v>
      </c>
      <c r="J132" s="11">
        <f>'[38]РЕЕСТР для сдачи в БУ в 2017г.'!$AB$17</f>
        <v>32</v>
      </c>
      <c r="K132" s="28"/>
      <c r="L132" s="28"/>
      <c r="M132" s="28"/>
      <c r="N132" s="28"/>
      <c r="O132" s="28"/>
      <c r="P132" s="28"/>
      <c r="Q132" s="28"/>
      <c r="R132" s="28"/>
      <c r="S132" s="28"/>
      <c r="T132" s="28"/>
      <c r="U132" s="28"/>
    </row>
    <row r="133" spans="1:21" s="7" customFormat="1" ht="105" x14ac:dyDescent="0.25">
      <c r="A133" s="6"/>
      <c r="B133" s="27" t="s">
        <v>179</v>
      </c>
      <c r="C133" s="16" t="s">
        <v>64</v>
      </c>
      <c r="D133" s="16" t="str">
        <f>'[31]РЕЕСТР для сдачи в БУ в 2016г.'!$M$12</f>
        <v>департамент государственной службы занятости населения Ярославской области</v>
      </c>
      <c r="E133" s="11">
        <v>0</v>
      </c>
      <c r="F133" s="11">
        <f>'[32]Справка о поступлении доходо_17'!$X$11/1000</f>
        <v>7.6300600000000003</v>
      </c>
      <c r="G133" s="11">
        <f>'[31]РЕЕСТР для сдачи в БУ в 2016г.'!$V$13</f>
        <v>8</v>
      </c>
      <c r="H133" s="11">
        <v>0</v>
      </c>
      <c r="I133" s="11">
        <v>0</v>
      </c>
      <c r="J133" s="11">
        <v>0</v>
      </c>
      <c r="K133" s="28"/>
      <c r="L133" s="28"/>
      <c r="M133" s="28"/>
      <c r="N133" s="28"/>
      <c r="O133" s="28"/>
      <c r="P133" s="28"/>
      <c r="Q133" s="28"/>
      <c r="R133" s="28"/>
      <c r="S133" s="28"/>
      <c r="T133" s="28"/>
      <c r="U133" s="28"/>
    </row>
    <row r="134" spans="1:21" s="7" customFormat="1" ht="105" x14ac:dyDescent="0.25">
      <c r="A134" s="6"/>
      <c r="B134" s="27" t="s">
        <v>215</v>
      </c>
      <c r="C134" s="16" t="s">
        <v>64</v>
      </c>
      <c r="D134" s="16" t="s">
        <v>18</v>
      </c>
      <c r="E134" s="11">
        <v>0</v>
      </c>
      <c r="F134" s="11">
        <f>'[7]Справка о поступлении доходо_20'!$X$15/1000</f>
        <v>2.262</v>
      </c>
      <c r="G134" s="11">
        <f>'[7]Справка о поступлении доходо_20'!$X$15/1000</f>
        <v>2.262</v>
      </c>
      <c r="H134" s="11">
        <v>0</v>
      </c>
      <c r="I134" s="11">
        <v>0</v>
      </c>
      <c r="J134" s="11">
        <v>0</v>
      </c>
      <c r="K134" s="28"/>
      <c r="L134" s="28"/>
      <c r="M134" s="28"/>
      <c r="N134" s="28"/>
      <c r="O134" s="28"/>
      <c r="P134" s="28"/>
      <c r="Q134" s="28"/>
      <c r="R134" s="28"/>
      <c r="S134" s="28"/>
      <c r="T134" s="28"/>
      <c r="U134" s="28"/>
    </row>
    <row r="135" spans="1:21" s="7" customFormat="1" ht="105" x14ac:dyDescent="0.25">
      <c r="A135" s="6"/>
      <c r="B135" s="27" t="s">
        <v>226</v>
      </c>
      <c r="C135" s="16" t="s">
        <v>64</v>
      </c>
      <c r="D135" s="8" t="s">
        <v>220</v>
      </c>
      <c r="E135" s="11">
        <v>11</v>
      </c>
      <c r="F135" s="11">
        <f>'[27]Справка о поступлении доходо_22'!$X$18/1000</f>
        <v>11.03875</v>
      </c>
      <c r="G135" s="11">
        <f>'[28]РЕЕСТР для сдачи в БУ в 2016г.'!$V$16</f>
        <v>11</v>
      </c>
      <c r="H135" s="11">
        <v>0</v>
      </c>
      <c r="I135" s="11">
        <v>0</v>
      </c>
      <c r="J135" s="11">
        <v>0</v>
      </c>
      <c r="K135" s="28"/>
      <c r="L135" s="28"/>
      <c r="M135" s="28"/>
      <c r="N135" s="28"/>
      <c r="O135" s="28"/>
      <c r="P135" s="28"/>
      <c r="Q135" s="28"/>
      <c r="R135" s="28"/>
      <c r="S135" s="28"/>
      <c r="T135" s="28"/>
      <c r="U135" s="28"/>
    </row>
    <row r="136" spans="1:21" s="7" customFormat="1" ht="105" x14ac:dyDescent="0.25">
      <c r="A136" s="6"/>
      <c r="B136" s="27" t="s">
        <v>234</v>
      </c>
      <c r="C136" s="16" t="s">
        <v>64</v>
      </c>
      <c r="D136" s="8" t="s">
        <v>235</v>
      </c>
      <c r="E136" s="11">
        <v>500</v>
      </c>
      <c r="F136" s="11">
        <f>'[45]Справка о поступлении доходо_26'!$X$9/1000</f>
        <v>391.06531999999999</v>
      </c>
      <c r="G136" s="11">
        <f>'[46]РЕЕСТР для сдачи в БУ в 2016г.'!$V$10</f>
        <v>500</v>
      </c>
      <c r="H136" s="11">
        <f>'[46]РЕЕСТР для сдачи в БУ в 2016г.'!$X$10</f>
        <v>500</v>
      </c>
      <c r="I136" s="11">
        <f>'[46]РЕЕСТР для сдачи в БУ в 2016г.'!$Z$10</f>
        <v>500</v>
      </c>
      <c r="J136" s="11">
        <f>'[46]РЕЕСТР для сдачи в БУ в 2016г.'!$AB$10</f>
        <v>500</v>
      </c>
      <c r="K136" s="28"/>
      <c r="L136" s="28"/>
      <c r="M136" s="28"/>
      <c r="N136" s="28"/>
      <c r="O136" s="28"/>
      <c r="P136" s="28"/>
      <c r="Q136" s="28"/>
      <c r="R136" s="28"/>
      <c r="S136" s="28"/>
      <c r="T136" s="28"/>
      <c r="U136" s="28"/>
    </row>
    <row r="137" spans="1:21" s="7" customFormat="1" ht="120" customHeight="1" x14ac:dyDescent="0.25">
      <c r="A137" s="6"/>
      <c r="B137" s="22" t="s">
        <v>161</v>
      </c>
      <c r="C137" s="25" t="s">
        <v>163</v>
      </c>
      <c r="D137" s="16"/>
      <c r="E137" s="12">
        <f>E138</f>
        <v>4000</v>
      </c>
      <c r="F137" s="12">
        <f t="shared" ref="F137:J137" si="47">F138</f>
        <v>7422.3875199999993</v>
      </c>
      <c r="G137" s="12">
        <f t="shared" si="47"/>
        <v>7422.3875199999993</v>
      </c>
      <c r="H137" s="12">
        <f t="shared" si="47"/>
        <v>5000</v>
      </c>
      <c r="I137" s="12">
        <f t="shared" si="47"/>
        <v>5000</v>
      </c>
      <c r="J137" s="12">
        <f t="shared" si="47"/>
        <v>5000</v>
      </c>
      <c r="K137" s="28"/>
      <c r="L137" s="28"/>
      <c r="M137" s="28"/>
      <c r="N137" s="28"/>
      <c r="O137" s="28"/>
      <c r="P137" s="28"/>
      <c r="Q137" s="28"/>
      <c r="R137" s="28"/>
      <c r="S137" s="28"/>
      <c r="T137" s="28"/>
      <c r="U137" s="28"/>
    </row>
    <row r="138" spans="1:21" s="7" customFormat="1" ht="120" x14ac:dyDescent="0.25">
      <c r="A138" s="6"/>
      <c r="B138" s="29" t="s">
        <v>162</v>
      </c>
      <c r="C138" s="16" t="s">
        <v>164</v>
      </c>
      <c r="D138" s="16" t="str">
        <f>'[11]РЕЕСТР для сдачи в БУ в 2016г.'!$M$21</f>
        <v>департамент транспорта Ярославской области</v>
      </c>
      <c r="E138" s="11">
        <f>'[11]РЕЕСТР для сдачи в БУ в 2016г.'!$R$23</f>
        <v>4000</v>
      </c>
      <c r="F138" s="11">
        <f>'[12]Справка о поступлении доходо_14'!$X$21/1000</f>
        <v>7422.3875199999993</v>
      </c>
      <c r="G138" s="11">
        <f>'[12]Справка о поступлении доходо_14'!$X$21/1000</f>
        <v>7422.3875199999993</v>
      </c>
      <c r="H138" s="11">
        <f>'[11]РЕЕСТР для сдачи в БУ в 2016г.'!$X$23</f>
        <v>5000</v>
      </c>
      <c r="I138" s="11">
        <f>'[11]РЕЕСТР для сдачи в БУ в 2016г.'!$Z$23</f>
        <v>5000</v>
      </c>
      <c r="J138" s="11">
        <f>'[11]РЕЕСТР для сдачи в БУ в 2016г.'!$AB$23</f>
        <v>5000</v>
      </c>
      <c r="K138" s="28"/>
      <c r="L138" s="28"/>
      <c r="M138" s="28"/>
      <c r="N138" s="28"/>
      <c r="O138" s="28"/>
      <c r="P138" s="28"/>
      <c r="Q138" s="28"/>
      <c r="R138" s="28"/>
      <c r="S138" s="28"/>
      <c r="T138" s="28"/>
      <c r="U138" s="28"/>
    </row>
    <row r="139" spans="1:21" s="7" customFormat="1" ht="118.5" customHeight="1" x14ac:dyDescent="0.25">
      <c r="A139" s="6"/>
      <c r="B139" s="22" t="s">
        <v>165</v>
      </c>
      <c r="C139" s="25" t="s">
        <v>166</v>
      </c>
      <c r="D139" s="16"/>
      <c r="E139" s="12">
        <f>E140</f>
        <v>0</v>
      </c>
      <c r="F139" s="12">
        <f t="shared" ref="F139:J139" si="48">F140</f>
        <v>5157.3376500000004</v>
      </c>
      <c r="G139" s="12">
        <f t="shared" si="48"/>
        <v>5200</v>
      </c>
      <c r="H139" s="12">
        <f t="shared" si="48"/>
        <v>0</v>
      </c>
      <c r="I139" s="12">
        <f t="shared" si="48"/>
        <v>0</v>
      </c>
      <c r="J139" s="12">
        <f t="shared" si="48"/>
        <v>0</v>
      </c>
      <c r="K139" s="28"/>
      <c r="L139" s="28"/>
      <c r="M139" s="28"/>
      <c r="N139" s="28"/>
      <c r="O139" s="28"/>
      <c r="P139" s="28"/>
      <c r="Q139" s="28"/>
      <c r="R139" s="28"/>
      <c r="S139" s="28"/>
      <c r="T139" s="28"/>
      <c r="U139" s="28"/>
    </row>
    <row r="140" spans="1:21" s="7" customFormat="1" ht="120" x14ac:dyDescent="0.25">
      <c r="A140" s="6"/>
      <c r="B140" s="29" t="s">
        <v>167</v>
      </c>
      <c r="C140" s="16" t="s">
        <v>166</v>
      </c>
      <c r="D140" s="16" t="str">
        <f>'[11]РЕЕСТР для сдачи в БУ в 2016г.'!$M$21</f>
        <v>департамент транспорта Ярославской области</v>
      </c>
      <c r="E140" s="11">
        <v>0</v>
      </c>
      <c r="F140" s="11">
        <f>'[12]Справка о поступлении доходо_14'!$X$23/1000</f>
        <v>5157.3376500000004</v>
      </c>
      <c r="G140" s="11">
        <f>'[11]РЕЕСТР для сдачи в БУ в 2016г.'!$V$24</f>
        <v>5200</v>
      </c>
      <c r="H140" s="11">
        <v>0</v>
      </c>
      <c r="I140" s="11">
        <v>0</v>
      </c>
      <c r="J140" s="11">
        <v>0</v>
      </c>
      <c r="K140" s="28"/>
      <c r="L140" s="28"/>
      <c r="M140" s="28"/>
      <c r="N140" s="28"/>
      <c r="O140" s="28"/>
      <c r="P140" s="28"/>
      <c r="Q140" s="28"/>
      <c r="R140" s="28"/>
      <c r="S140" s="28"/>
      <c r="T140" s="28"/>
      <c r="U140" s="28"/>
    </row>
    <row r="141" spans="1:21" s="7" customFormat="1" ht="63" customHeight="1" x14ac:dyDescent="0.25">
      <c r="A141" s="6"/>
      <c r="B141" s="22" t="s">
        <v>66</v>
      </c>
      <c r="C141" s="25" t="s">
        <v>68</v>
      </c>
      <c r="D141" s="27"/>
      <c r="E141" s="12">
        <f>SUM(E142:E157)</f>
        <v>8125.2</v>
      </c>
      <c r="F141" s="12">
        <f t="shared" ref="F141:J141" si="49">SUM(F142:F157)</f>
        <v>6815.2595100000008</v>
      </c>
      <c r="G141" s="12">
        <f t="shared" si="49"/>
        <v>14209.74156</v>
      </c>
      <c r="H141" s="12">
        <f t="shared" si="49"/>
        <v>15678.51</v>
      </c>
      <c r="I141" s="12">
        <f t="shared" si="49"/>
        <v>15714.51</v>
      </c>
      <c r="J141" s="12">
        <f t="shared" si="49"/>
        <v>15616.51</v>
      </c>
      <c r="K141" s="28"/>
      <c r="L141" s="28"/>
      <c r="M141" s="28"/>
      <c r="N141" s="28"/>
      <c r="O141" s="28"/>
      <c r="P141" s="28"/>
      <c r="Q141" s="28"/>
      <c r="R141" s="28"/>
      <c r="S141" s="28"/>
      <c r="T141" s="28"/>
      <c r="U141" s="28"/>
    </row>
    <row r="142" spans="1:21" s="7" customFormat="1" ht="65.25" customHeight="1" x14ac:dyDescent="0.25">
      <c r="A142" s="6"/>
      <c r="B142" s="29" t="s">
        <v>67</v>
      </c>
      <c r="C142" s="16" t="s">
        <v>68</v>
      </c>
      <c r="D142" s="16" t="s">
        <v>46</v>
      </c>
      <c r="E142" s="11">
        <v>1556</v>
      </c>
      <c r="F142" s="11">
        <f>'[22]Справка о поступлении доходов'!$X$15/1000</f>
        <v>1595.0841200000002</v>
      </c>
      <c r="G142" s="11">
        <f>'[22]Справка о поступлении доходов'!$X$15/1000</f>
        <v>1595.0841200000002</v>
      </c>
      <c r="H142" s="11">
        <f>'[21]РЕЕСТР для сдачи в БУ в 2016г.'!$X$18</f>
        <v>2000</v>
      </c>
      <c r="I142" s="11">
        <f>'[21]РЕЕСТР для сдачи в БУ в 2016г.'!$Z$18</f>
        <v>2000</v>
      </c>
      <c r="J142" s="11">
        <f>'[21]РЕЕСТР для сдачи в БУ в 2016г.'!$AB$18</f>
        <v>2000</v>
      </c>
      <c r="K142" s="28"/>
      <c r="L142" s="28"/>
      <c r="M142" s="28"/>
      <c r="N142" s="28"/>
      <c r="O142" s="28"/>
      <c r="P142" s="28"/>
      <c r="Q142" s="28"/>
      <c r="R142" s="28"/>
      <c r="S142" s="28"/>
      <c r="T142" s="28"/>
      <c r="U142" s="28"/>
    </row>
    <row r="143" spans="1:21" s="7" customFormat="1" ht="65.25" customHeight="1" x14ac:dyDescent="0.25">
      <c r="A143" s="6"/>
      <c r="B143" s="29" t="s">
        <v>81</v>
      </c>
      <c r="C143" s="16" t="s">
        <v>68</v>
      </c>
      <c r="D143" s="16" t="str">
        <f>'[2]РЕЕСТР для сдачи в БУ в 2016г.'!$M$10</f>
        <v>департамент образования Ярославской области</v>
      </c>
      <c r="E143" s="11">
        <v>190</v>
      </c>
      <c r="F143" s="11">
        <f>'[1]Справка о поступлении доходов_3'!$X$16/1000</f>
        <v>207.39175</v>
      </c>
      <c r="G143" s="11">
        <f>'[1]Справка о поступлении доходов_3'!$X$16/1000</f>
        <v>207.39175</v>
      </c>
      <c r="H143" s="11">
        <f>'[2]РЕЕСТР для сдачи в БУ в 2016г.'!$X$16</f>
        <v>100</v>
      </c>
      <c r="I143" s="11">
        <f>'[2]РЕЕСТР для сдачи в БУ в 2016г.'!$Z$16</f>
        <v>100</v>
      </c>
      <c r="J143" s="11">
        <f>'[2]РЕЕСТР для сдачи в БУ в 2016г.'!$AB$16</f>
        <v>50</v>
      </c>
      <c r="K143" s="28"/>
      <c r="L143" s="28"/>
      <c r="M143" s="28"/>
      <c r="N143" s="28"/>
      <c r="O143" s="28"/>
      <c r="P143" s="28"/>
      <c r="Q143" s="28"/>
      <c r="R143" s="28"/>
      <c r="S143" s="28"/>
      <c r="T143" s="28"/>
      <c r="U143" s="28"/>
    </row>
    <row r="144" spans="1:21" s="7" customFormat="1" ht="65.25" customHeight="1" x14ac:dyDescent="0.25">
      <c r="A144" s="6"/>
      <c r="B144" s="29" t="s">
        <v>84</v>
      </c>
      <c r="C144" s="16" t="s">
        <v>68</v>
      </c>
      <c r="D144" s="16" t="s">
        <v>85</v>
      </c>
      <c r="E144" s="11">
        <v>250</v>
      </c>
      <c r="F144" s="11">
        <f>'[47]Справка о поступлении доходов_4'!$X$7/1000</f>
        <v>245.92500000000001</v>
      </c>
      <c r="G144" s="11">
        <f>'[48]РЕЕСТР для сдачи в БУ в 2016г.'!$V$10</f>
        <v>246</v>
      </c>
      <c r="H144" s="11">
        <f>'[48]РЕЕСТР для сдачи в БУ в 2016г.'!$X$10</f>
        <v>240</v>
      </c>
      <c r="I144" s="11">
        <f>'[48]РЕЕСТР для сдачи в БУ в 2016г.'!$Z$10</f>
        <v>240</v>
      </c>
      <c r="J144" s="11">
        <f>'[48]РЕЕСТР для сдачи в БУ в 2016г.'!$AB$10</f>
        <v>240</v>
      </c>
      <c r="K144" s="28"/>
      <c r="L144" s="28"/>
      <c r="M144" s="28"/>
      <c r="N144" s="28"/>
      <c r="O144" s="28"/>
      <c r="P144" s="28"/>
      <c r="Q144" s="28"/>
      <c r="R144" s="28"/>
      <c r="S144" s="28"/>
      <c r="T144" s="28"/>
      <c r="U144" s="28"/>
    </row>
    <row r="145" spans="1:21" s="7" customFormat="1" ht="65.25" customHeight="1" x14ac:dyDescent="0.25">
      <c r="A145" s="6"/>
      <c r="B145" s="29" t="s">
        <v>90</v>
      </c>
      <c r="C145" s="16" t="s">
        <v>68</v>
      </c>
      <c r="D145" s="16" t="str">
        <f>'[35]РЕЕСТР для сдачи в БУ в 2016г.'!$M$15</f>
        <v>департамент жилищно-коммунального хозяйства, энергетики и регулирования тарифов Ярославской области</v>
      </c>
      <c r="E145" s="11">
        <v>0</v>
      </c>
      <c r="F145" s="11">
        <f>'[36]Справка о поступлении доходов_7'!$X$12/1000</f>
        <v>20</v>
      </c>
      <c r="G145" s="11">
        <f>'[36]Справка о поступлении доходов_7'!$X$12/1000</f>
        <v>20</v>
      </c>
      <c r="H145" s="11">
        <f>'[35]РЕЕСТР для сдачи в БУ в 2016г.'!$X$15</f>
        <v>175</v>
      </c>
      <c r="I145" s="11">
        <f>'[35]РЕЕСТР для сдачи в БУ в 2016г.'!$Z$15</f>
        <v>201</v>
      </c>
      <c r="J145" s="11">
        <f>'[35]РЕЕСТР для сдачи в БУ в 2016г.'!$AB$15</f>
        <v>153</v>
      </c>
      <c r="K145" s="28"/>
      <c r="L145" s="28"/>
      <c r="M145" s="28"/>
      <c r="N145" s="28"/>
      <c r="O145" s="28"/>
      <c r="P145" s="28"/>
      <c r="Q145" s="28"/>
      <c r="R145" s="28"/>
      <c r="S145" s="28"/>
      <c r="T145" s="28"/>
      <c r="U145" s="28"/>
    </row>
    <row r="146" spans="1:21" s="7" customFormat="1" ht="65.25" customHeight="1" x14ac:dyDescent="0.25">
      <c r="A146" s="6"/>
      <c r="B146" s="29" t="s">
        <v>96</v>
      </c>
      <c r="C146" s="16" t="s">
        <v>68</v>
      </c>
      <c r="D146" s="16" t="s">
        <v>93</v>
      </c>
      <c r="E146" s="11">
        <v>42</v>
      </c>
      <c r="F146" s="11">
        <f>'[37]Справка о поступлении доходов_8'!$X$15/1000</f>
        <v>42.394889999999997</v>
      </c>
      <c r="G146" s="11">
        <f>'[37]Справка о поступлении доходов_8'!$X$15/1000</f>
        <v>42.394889999999997</v>
      </c>
      <c r="H146" s="11">
        <f>'[38]РЕЕСТР для сдачи в БУ в 2017г.'!$X$19</f>
        <v>148</v>
      </c>
      <c r="I146" s="11">
        <f>'[38]РЕЕСТР для сдачи в БУ в 2017г.'!$Z$19</f>
        <v>148</v>
      </c>
      <c r="J146" s="11">
        <f>'[38]РЕЕСТР для сдачи в БУ в 2017г.'!$AB$19</f>
        <v>148</v>
      </c>
      <c r="K146" s="28"/>
      <c r="L146" s="28"/>
      <c r="M146" s="28"/>
      <c r="N146" s="28"/>
      <c r="O146" s="28"/>
      <c r="P146" s="28"/>
      <c r="Q146" s="28"/>
      <c r="R146" s="28"/>
      <c r="S146" s="28"/>
      <c r="T146" s="28"/>
      <c r="U146" s="28"/>
    </row>
    <row r="147" spans="1:21" s="7" customFormat="1" ht="65.25" customHeight="1" x14ac:dyDescent="0.25">
      <c r="A147" s="6"/>
      <c r="B147" s="29" t="s">
        <v>124</v>
      </c>
      <c r="C147" s="16" t="s">
        <v>68</v>
      </c>
      <c r="D147" s="16" t="s">
        <v>101</v>
      </c>
      <c r="E147" s="11">
        <v>0</v>
      </c>
      <c r="F147" s="11">
        <f>'[16]Справка о поступлении доходов_9'!$X$26/1000</f>
        <v>686.69280000000003</v>
      </c>
      <c r="G147" s="11">
        <f>'[16]Справка о поступлении доходов_9'!$X$26/1000</f>
        <v>686.69280000000003</v>
      </c>
      <c r="H147" s="11">
        <v>0</v>
      </c>
      <c r="I147" s="11">
        <v>0</v>
      </c>
      <c r="J147" s="11">
        <v>0</v>
      </c>
      <c r="K147" s="28"/>
      <c r="L147" s="28"/>
      <c r="M147" s="28"/>
      <c r="N147" s="28"/>
      <c r="O147" s="28"/>
      <c r="P147" s="28"/>
      <c r="Q147" s="28"/>
      <c r="R147" s="28"/>
      <c r="S147" s="28"/>
      <c r="T147" s="28"/>
      <c r="U147" s="28"/>
    </row>
    <row r="148" spans="1:21" s="7" customFormat="1" ht="65.25" customHeight="1" x14ac:dyDescent="0.25">
      <c r="A148" s="6"/>
      <c r="B148" s="29" t="s">
        <v>140</v>
      </c>
      <c r="C148" s="16" t="s">
        <v>68</v>
      </c>
      <c r="D148" s="16" t="str">
        <f>[23]РЕЕСТР!$M$10</f>
        <v>Правительство Ярославской области</v>
      </c>
      <c r="E148" s="11">
        <v>1500</v>
      </c>
      <c r="F148" s="11">
        <f>'[24]Справка о поступлении доходо_11'!$X$15/1000</f>
        <v>1005.1372</v>
      </c>
      <c r="G148" s="11">
        <f>[23]РЕЕСТР!$V$21</f>
        <v>1500</v>
      </c>
      <c r="H148" s="11">
        <f>[23]РЕЕСТР!$X$21</f>
        <v>1500</v>
      </c>
      <c r="I148" s="11">
        <f>[23]РЕЕСТР!$Z$21</f>
        <v>1500</v>
      </c>
      <c r="J148" s="11">
        <f>[23]РЕЕСТР!$AB$21</f>
        <v>1500</v>
      </c>
      <c r="K148" s="28"/>
      <c r="L148" s="28"/>
      <c r="M148" s="28"/>
      <c r="N148" s="28"/>
      <c r="O148" s="28"/>
      <c r="P148" s="28"/>
      <c r="Q148" s="28"/>
      <c r="R148" s="28"/>
      <c r="S148" s="28"/>
      <c r="T148" s="28"/>
      <c r="U148" s="28"/>
    </row>
    <row r="149" spans="1:21" s="7" customFormat="1" ht="65.25" customHeight="1" x14ac:dyDescent="0.25">
      <c r="A149" s="6"/>
      <c r="B149" s="29" t="s">
        <v>150</v>
      </c>
      <c r="C149" s="16" t="s">
        <v>68</v>
      </c>
      <c r="D149" s="16" t="s">
        <v>144</v>
      </c>
      <c r="E149" s="11">
        <v>106.2</v>
      </c>
      <c r="F149" s="11">
        <f>'[25]Справка о поступлении доходо_13'!$X$14/1000</f>
        <v>106.178</v>
      </c>
      <c r="G149" s="11">
        <f>'[25]Справка о поступлении доходо_13'!$X$14/1000</f>
        <v>106.178</v>
      </c>
      <c r="H149" s="11">
        <f>'[26]РЕЕСТР для сдачи в ДФ в 2017г.'!$X$15</f>
        <v>195.5</v>
      </c>
      <c r="I149" s="11">
        <f>'[26]РЕЕСТР для сдачи в ДФ в 2017г.'!$Z$15</f>
        <v>195.5</v>
      </c>
      <c r="J149" s="11">
        <f>'[26]РЕЕСТР для сдачи в ДФ в 2017г.'!$AB$15</f>
        <v>195.5</v>
      </c>
      <c r="K149" s="28"/>
      <c r="L149" s="28"/>
      <c r="M149" s="28"/>
      <c r="N149" s="28"/>
      <c r="O149" s="28"/>
      <c r="P149" s="28"/>
      <c r="Q149" s="28"/>
      <c r="R149" s="28"/>
      <c r="S149" s="28"/>
      <c r="T149" s="28"/>
      <c r="U149" s="28"/>
    </row>
    <row r="150" spans="1:21" s="7" customFormat="1" ht="65.25" customHeight="1" x14ac:dyDescent="0.25">
      <c r="A150" s="6"/>
      <c r="B150" s="29" t="s">
        <v>168</v>
      </c>
      <c r="C150" s="16" t="s">
        <v>68</v>
      </c>
      <c r="D150" s="16" t="str">
        <f>'[11]РЕЕСТР для сдачи в БУ в 2016г.'!$M$23</f>
        <v>департамент транспорта Ярославской области</v>
      </c>
      <c r="E150" s="11">
        <v>0</v>
      </c>
      <c r="F150" s="11">
        <f>('[12]Справка о поступлении доходо_14'!$X$25+'[12]Справка о поступлении доходо_14'!$X$26)/1000</f>
        <v>162.54</v>
      </c>
      <c r="G150" s="11">
        <f>'[11]РЕЕСТР для сдачи в БУ в 2016г.'!$V$27+'[11]РЕЕСТР для сдачи в БУ в 2016г.'!$V$28</f>
        <v>165</v>
      </c>
      <c r="H150" s="11">
        <v>0</v>
      </c>
      <c r="I150" s="11">
        <v>0</v>
      </c>
      <c r="J150" s="11">
        <v>0</v>
      </c>
      <c r="K150" s="28"/>
      <c r="L150" s="28"/>
      <c r="M150" s="28"/>
      <c r="N150" s="28"/>
      <c r="O150" s="28"/>
      <c r="P150" s="28"/>
      <c r="Q150" s="28"/>
      <c r="R150" s="28"/>
      <c r="S150" s="28"/>
      <c r="T150" s="28"/>
      <c r="U150" s="28"/>
    </row>
    <row r="151" spans="1:21" s="7" customFormat="1" ht="65.25" customHeight="1" x14ac:dyDescent="0.25">
      <c r="A151" s="6"/>
      <c r="B151" s="29" t="s">
        <v>192</v>
      </c>
      <c r="C151" s="16" t="s">
        <v>68</v>
      </c>
      <c r="D151" s="16" t="s">
        <v>185</v>
      </c>
      <c r="E151" s="11">
        <f>540</f>
        <v>540</v>
      </c>
      <c r="F151" s="11">
        <f>'[19]Справка о поступлении доходо_18'!$X$19/1000</f>
        <v>539.44171999999992</v>
      </c>
      <c r="G151" s="11">
        <f>'[20]РЕЕСТР для сдачи в БУ в 2017г.'!$V$14</f>
        <v>540</v>
      </c>
      <c r="H151" s="11">
        <f>'[20]РЕЕСТР для сдачи в БУ в 2017г.'!$X$14</f>
        <v>500</v>
      </c>
      <c r="I151" s="11">
        <f>'[20]РЕЕСТР для сдачи в БУ в 2017г.'!$Z$14</f>
        <v>500</v>
      </c>
      <c r="J151" s="11">
        <f>'[20]РЕЕСТР для сдачи в БУ в 2017г.'!$AB$14</f>
        <v>500</v>
      </c>
      <c r="K151" s="28"/>
      <c r="L151" s="28"/>
      <c r="M151" s="28"/>
      <c r="N151" s="28"/>
      <c r="O151" s="28"/>
      <c r="P151" s="28"/>
      <c r="Q151" s="28"/>
      <c r="R151" s="28"/>
      <c r="S151" s="28"/>
      <c r="T151" s="28"/>
      <c r="U151" s="28"/>
    </row>
    <row r="152" spans="1:21" s="7" customFormat="1" ht="65.25" customHeight="1" x14ac:dyDescent="0.25">
      <c r="A152" s="6"/>
      <c r="B152" s="29" t="s">
        <v>211</v>
      </c>
      <c r="C152" s="16" t="s">
        <v>68</v>
      </c>
      <c r="D152" s="16" t="s">
        <v>16</v>
      </c>
      <c r="E152" s="11">
        <f>'[6]РЕЕСТР для сдачи в БУ в 2016г.'!$R$21</f>
        <v>10</v>
      </c>
      <c r="F152" s="11">
        <f>'[5]Справка о поступлении доходо_19'!$X$24/1000</f>
        <v>5.0638900000000007</v>
      </c>
      <c r="G152" s="11">
        <f>'[6]РЕЕСТР для сдачи в БУ в 2016г.'!$V$21</f>
        <v>10</v>
      </c>
      <c r="H152" s="11">
        <f>'[6]РЕЕСТР для сдачи в БУ в 2016г.'!$X$21</f>
        <v>10</v>
      </c>
      <c r="I152" s="11">
        <f>'[6]РЕЕСТР для сдачи в БУ в 2016г.'!$Z$21</f>
        <v>10</v>
      </c>
      <c r="J152" s="11">
        <f>'[6]РЕЕСТР для сдачи в БУ в 2016г.'!$AB$21</f>
        <v>10</v>
      </c>
      <c r="K152" s="28"/>
      <c r="L152" s="28"/>
      <c r="M152" s="28"/>
      <c r="N152" s="28"/>
      <c r="O152" s="28"/>
      <c r="P152" s="28"/>
      <c r="Q152" s="28"/>
      <c r="R152" s="28"/>
      <c r="S152" s="28"/>
      <c r="T152" s="28"/>
      <c r="U152" s="28"/>
    </row>
    <row r="153" spans="1:21" s="7" customFormat="1" ht="65.25" customHeight="1" x14ac:dyDescent="0.25">
      <c r="A153" s="6"/>
      <c r="B153" s="29" t="s">
        <v>213</v>
      </c>
      <c r="C153" s="16" t="s">
        <v>68</v>
      </c>
      <c r="D153" s="16" t="s">
        <v>18</v>
      </c>
      <c r="E153" s="11">
        <v>90</v>
      </c>
      <c r="F153" s="11">
        <f>'[7]Справка о поступлении доходо_20'!$X$17/1000</f>
        <v>78.851060000000004</v>
      </c>
      <c r="G153" s="11">
        <f>'[8]РЕЕСТР для сдачи в БУ в 2016г.'!$V$12</f>
        <v>90</v>
      </c>
      <c r="H153" s="11">
        <f>'[8]РЕЕСТР для сдачи в БУ в 2016г.'!$X$12</f>
        <v>60</v>
      </c>
      <c r="I153" s="11">
        <f>'[8]РЕЕСТР для сдачи в БУ в 2016г.'!$Z$12</f>
        <v>70</v>
      </c>
      <c r="J153" s="11">
        <f>'[8]РЕЕСТР для сдачи в БУ в 2016г.'!$AB$12</f>
        <v>70</v>
      </c>
      <c r="K153" s="28"/>
      <c r="L153" s="28"/>
      <c r="M153" s="28"/>
      <c r="N153" s="28"/>
      <c r="O153" s="28"/>
      <c r="P153" s="28"/>
      <c r="Q153" s="28"/>
      <c r="R153" s="28"/>
      <c r="S153" s="28"/>
      <c r="T153" s="28"/>
      <c r="U153" s="28"/>
    </row>
    <row r="154" spans="1:21" s="7" customFormat="1" ht="65.25" customHeight="1" x14ac:dyDescent="0.25">
      <c r="A154" s="6"/>
      <c r="B154" s="29" t="s">
        <v>218</v>
      </c>
      <c r="C154" s="16" t="s">
        <v>68</v>
      </c>
      <c r="D154" s="8" t="s">
        <v>217</v>
      </c>
      <c r="E154" s="11">
        <v>0</v>
      </c>
      <c r="F154" s="11">
        <v>0</v>
      </c>
      <c r="G154" s="11">
        <v>0</v>
      </c>
      <c r="H154" s="11">
        <f>'[42]РЕЕСТР для сдачи в БУ в 2016г.'!$X$13</f>
        <v>0.01</v>
      </c>
      <c r="I154" s="11">
        <f>'[42]РЕЕСТР для сдачи в БУ в 2016г.'!$Z$13</f>
        <v>0.01</v>
      </c>
      <c r="J154" s="11">
        <f>'[42]РЕЕСТР для сдачи в БУ в 2016г.'!$AB$13</f>
        <v>0.01</v>
      </c>
      <c r="K154" s="28"/>
      <c r="L154" s="28"/>
      <c r="M154" s="28"/>
      <c r="N154" s="28"/>
      <c r="O154" s="28"/>
      <c r="P154" s="28"/>
      <c r="Q154" s="28"/>
      <c r="R154" s="28"/>
      <c r="S154" s="28"/>
      <c r="T154" s="28"/>
      <c r="U154" s="28"/>
    </row>
    <row r="155" spans="1:21" s="7" customFormat="1" ht="65.25" customHeight="1" x14ac:dyDescent="0.25">
      <c r="A155" s="6"/>
      <c r="B155" s="29" t="s">
        <v>219</v>
      </c>
      <c r="C155" s="16" t="s">
        <v>68</v>
      </c>
      <c r="D155" s="8" t="s">
        <v>220</v>
      </c>
      <c r="E155" s="11">
        <v>201</v>
      </c>
      <c r="F155" s="11">
        <f>'[27]Справка о поступлении доходо_22'!$X$20/1000</f>
        <v>125.95907000000001</v>
      </c>
      <c r="G155" s="11">
        <f>'[28]РЕЕСТР для сдачи в БУ в 2016г.'!$V$17</f>
        <v>201</v>
      </c>
      <c r="H155" s="11">
        <f>'[28]РЕЕСТР для сдачи в БУ в 2016г.'!$X$10</f>
        <v>150</v>
      </c>
      <c r="I155" s="11">
        <f>'[28]РЕЕСТР для сдачи в БУ в 2016г.'!$Z$10</f>
        <v>150</v>
      </c>
      <c r="J155" s="11">
        <f>'[28]РЕЕСТР для сдачи в БУ в 2016г.'!$AB$10</f>
        <v>150</v>
      </c>
      <c r="K155" s="28"/>
      <c r="L155" s="28"/>
      <c r="M155" s="28"/>
      <c r="N155" s="28"/>
      <c r="O155" s="28"/>
      <c r="P155" s="28"/>
      <c r="Q155" s="28"/>
      <c r="R155" s="28"/>
      <c r="S155" s="28"/>
      <c r="T155" s="28"/>
      <c r="U155" s="28"/>
    </row>
    <row r="156" spans="1:21" s="7" customFormat="1" ht="65.25" customHeight="1" x14ac:dyDescent="0.25">
      <c r="A156" s="6"/>
      <c r="B156" s="29" t="s">
        <v>229</v>
      </c>
      <c r="C156" s="16" t="s">
        <v>68</v>
      </c>
      <c r="D156" s="8" t="s">
        <v>21</v>
      </c>
      <c r="E156" s="11">
        <v>2840</v>
      </c>
      <c r="F156" s="11">
        <f>'[10]Справка о поступлении доходо_23'!$X$17/1000</f>
        <v>1250.3500100000001</v>
      </c>
      <c r="G156" s="11">
        <f>'[9]РЕЕСТР для сдачи в БУ в 2016г.'!$V$15</f>
        <v>8000</v>
      </c>
      <c r="H156" s="11">
        <f>'[9]РЕЕСТР для сдачи в БУ в 2016г.'!$X$15</f>
        <v>10000</v>
      </c>
      <c r="I156" s="11">
        <f>'[9]РЕЕСТР для сдачи в БУ в 2016г.'!$Z$15</f>
        <v>10000</v>
      </c>
      <c r="J156" s="11">
        <f>'[9]РЕЕСТР для сдачи в БУ в 2016г.'!$AB$15</f>
        <v>10000</v>
      </c>
      <c r="K156" s="28"/>
      <c r="L156" s="28"/>
      <c r="M156" s="28"/>
      <c r="N156" s="28"/>
      <c r="O156" s="28"/>
      <c r="P156" s="28"/>
      <c r="Q156" s="28"/>
      <c r="R156" s="28"/>
      <c r="S156" s="28"/>
      <c r="T156" s="28"/>
      <c r="U156" s="28"/>
    </row>
    <row r="157" spans="1:21" s="7" customFormat="1" ht="65.25" customHeight="1" x14ac:dyDescent="0.25">
      <c r="A157" s="6"/>
      <c r="B157" s="29" t="s">
        <v>232</v>
      </c>
      <c r="C157" s="16" t="s">
        <v>68</v>
      </c>
      <c r="D157" s="8" t="s">
        <v>233</v>
      </c>
      <c r="E157" s="11">
        <v>800</v>
      </c>
      <c r="F157" s="11">
        <f>'[49]Справка о поступлении доходо_25'!$X$7/1000</f>
        <v>744.25</v>
      </c>
      <c r="G157" s="11">
        <f>'[50]РЕЕСТР для сдачи в БУ в 2016г.'!$V$10</f>
        <v>800</v>
      </c>
      <c r="H157" s="11">
        <f>'[50]РЕЕСТР для сдачи в БУ в 2016г.'!$X$10</f>
        <v>600</v>
      </c>
      <c r="I157" s="11">
        <f>'[50]РЕЕСТР для сдачи в БУ в 2016г.'!$Z$10</f>
        <v>600</v>
      </c>
      <c r="J157" s="11">
        <f>'[50]РЕЕСТР для сдачи в БУ в 2016г.'!$AB$10</f>
        <v>600</v>
      </c>
      <c r="K157" s="28"/>
      <c r="L157" s="28"/>
      <c r="M157" s="28"/>
      <c r="N157" s="28"/>
      <c r="O157" s="28"/>
      <c r="P157" s="28"/>
      <c r="Q157" s="28"/>
      <c r="R157" s="28"/>
      <c r="S157" s="28"/>
      <c r="T157" s="28"/>
      <c r="U157" s="28"/>
    </row>
    <row r="158" spans="1:21" s="7" customFormat="1" ht="33" customHeight="1" x14ac:dyDescent="0.25">
      <c r="A158" s="4" t="s">
        <v>70</v>
      </c>
      <c r="B158" s="22" t="s">
        <v>69</v>
      </c>
      <c r="C158" s="27"/>
      <c r="D158" s="27"/>
      <c r="E158" s="12">
        <f>E159+E163</f>
        <v>165</v>
      </c>
      <c r="F158" s="12">
        <f>F159+F163</f>
        <v>1235.1092800000001</v>
      </c>
      <c r="G158" s="12">
        <f>G159+G163</f>
        <v>1240.3140800000001</v>
      </c>
      <c r="H158" s="12">
        <f t="shared" ref="H158:J158" si="50">H159+H163</f>
        <v>2305</v>
      </c>
      <c r="I158" s="12">
        <f t="shared" si="50"/>
        <v>2305</v>
      </c>
      <c r="J158" s="12">
        <f t="shared" si="50"/>
        <v>2305</v>
      </c>
      <c r="K158" s="28"/>
      <c r="L158" s="28"/>
      <c r="M158" s="28"/>
      <c r="N158" s="28"/>
      <c r="O158" s="28"/>
      <c r="P158" s="28"/>
      <c r="Q158" s="28"/>
      <c r="R158" s="28"/>
      <c r="S158" s="28"/>
      <c r="T158" s="28"/>
      <c r="U158" s="28"/>
    </row>
    <row r="159" spans="1:21" s="7" customFormat="1" ht="31.5" customHeight="1" x14ac:dyDescent="0.25">
      <c r="A159" s="6"/>
      <c r="B159" s="22" t="s">
        <v>71</v>
      </c>
      <c r="C159" s="25" t="s">
        <v>72</v>
      </c>
      <c r="D159" s="27"/>
      <c r="E159" s="12">
        <f>SUM(E160:E162)</f>
        <v>165</v>
      </c>
      <c r="F159" s="12">
        <f t="shared" ref="F159:J159" si="51">SUM(F160:F162)</f>
        <v>1176.7952</v>
      </c>
      <c r="G159" s="12">
        <f>SUM(G160:G162)</f>
        <v>1182</v>
      </c>
      <c r="H159" s="12">
        <f t="shared" si="51"/>
        <v>2305</v>
      </c>
      <c r="I159" s="12">
        <f t="shared" si="51"/>
        <v>2305</v>
      </c>
      <c r="J159" s="12">
        <f t="shared" si="51"/>
        <v>2305</v>
      </c>
      <c r="K159" s="28"/>
      <c r="L159" s="28"/>
      <c r="M159" s="28"/>
      <c r="N159" s="28"/>
      <c r="O159" s="28"/>
      <c r="P159" s="28"/>
      <c r="Q159" s="28"/>
      <c r="R159" s="28"/>
      <c r="S159" s="28"/>
      <c r="T159" s="28"/>
      <c r="U159" s="28"/>
    </row>
    <row r="160" spans="1:21" s="7" customFormat="1" ht="45" x14ac:dyDescent="0.25">
      <c r="A160" s="6"/>
      <c r="B160" s="29" t="s">
        <v>82</v>
      </c>
      <c r="C160" s="16" t="s">
        <v>72</v>
      </c>
      <c r="D160" s="16" t="s">
        <v>46</v>
      </c>
      <c r="E160" s="11">
        <v>160</v>
      </c>
      <c r="F160" s="11">
        <f>'[22]Справка о поступлении доходов'!$X$18/1000</f>
        <v>155.83768000000001</v>
      </c>
      <c r="G160" s="11">
        <f>'[21]РЕЕСТР для сдачи в БУ в 2016г.'!$V$20</f>
        <v>156</v>
      </c>
      <c r="H160" s="11">
        <f>'[21]РЕЕСТР для сдачи в БУ в 2016г.'!$X$20</f>
        <v>2300</v>
      </c>
      <c r="I160" s="11">
        <f>'[21]РЕЕСТР для сдачи в БУ в 2016г.'!$Z$20</f>
        <v>2300</v>
      </c>
      <c r="J160" s="11">
        <f>'[21]РЕЕСТР для сдачи в БУ в 2016г.'!$AB$20</f>
        <v>2300</v>
      </c>
      <c r="K160" s="28"/>
      <c r="L160" s="28"/>
      <c r="M160" s="28"/>
      <c r="N160" s="28"/>
      <c r="O160" s="28"/>
      <c r="P160" s="28"/>
      <c r="Q160" s="28"/>
      <c r="R160" s="28"/>
      <c r="S160" s="28"/>
      <c r="T160" s="28"/>
      <c r="U160" s="28"/>
    </row>
    <row r="161" spans="1:21" s="7" customFormat="1" ht="30" x14ac:dyDescent="0.25">
      <c r="A161" s="9"/>
      <c r="B161" s="31" t="s">
        <v>83</v>
      </c>
      <c r="C161" s="32" t="s">
        <v>72</v>
      </c>
      <c r="D161" s="32" t="str">
        <f>'[2]РЕЕСТР для сдачи в БУ в 2016г.'!$M$17</f>
        <v>департамент образования Ярославской области</v>
      </c>
      <c r="E161" s="11">
        <f>'[2]РЕЕСТР для сдачи в БУ в 2016г.'!$R$17</f>
        <v>5</v>
      </c>
      <c r="F161" s="11">
        <f>'[2]РЕЕСТР для сдачи в БУ в 2016г.'!$T$17</f>
        <v>0</v>
      </c>
      <c r="G161" s="11">
        <f>'[2]РЕЕСТР для сдачи в БУ в 2016г.'!$V$17</f>
        <v>5</v>
      </c>
      <c r="H161" s="11">
        <f>'[2]РЕЕСТР для сдачи в БУ в 2016г.'!$X$17</f>
        <v>5</v>
      </c>
      <c r="I161" s="11">
        <f>'[2]РЕЕСТР для сдачи в БУ в 2016г.'!$Z$17</f>
        <v>5</v>
      </c>
      <c r="J161" s="11">
        <f>'[2]РЕЕСТР для сдачи в БУ в 2016г.'!$AB$17</f>
        <v>5</v>
      </c>
      <c r="K161" s="28"/>
      <c r="L161" s="28"/>
      <c r="M161" s="28"/>
      <c r="N161" s="28"/>
      <c r="O161" s="28"/>
      <c r="P161" s="28"/>
      <c r="Q161" s="28"/>
      <c r="R161" s="28"/>
      <c r="S161" s="28"/>
      <c r="T161" s="28"/>
      <c r="U161" s="28"/>
    </row>
    <row r="162" spans="1:21" s="7" customFormat="1" ht="30" x14ac:dyDescent="0.25">
      <c r="A162" s="9"/>
      <c r="B162" s="31" t="s">
        <v>169</v>
      </c>
      <c r="C162" s="32" t="s">
        <v>72</v>
      </c>
      <c r="D162" s="16" t="str">
        <f>'[11]РЕЕСТР для сдачи в БУ в 2016г.'!$M$23</f>
        <v>департамент транспорта Ярославской области</v>
      </c>
      <c r="E162" s="13">
        <v>0</v>
      </c>
      <c r="F162" s="11">
        <f>'[12]Справка о поступлении доходо_14'!$X$31/1000</f>
        <v>1020.95752</v>
      </c>
      <c r="G162" s="11">
        <f>'[11]РЕЕСТР для сдачи в БУ в 2016г.'!$V$30</f>
        <v>1021</v>
      </c>
      <c r="H162" s="11">
        <v>0</v>
      </c>
      <c r="I162" s="11">
        <v>0</v>
      </c>
      <c r="J162" s="11">
        <v>0</v>
      </c>
      <c r="K162" s="28"/>
      <c r="L162" s="28"/>
      <c r="M162" s="28"/>
      <c r="N162" s="28"/>
      <c r="O162" s="28"/>
      <c r="P162" s="28"/>
      <c r="Q162" s="28"/>
      <c r="R162" s="28"/>
      <c r="S162" s="28"/>
      <c r="T162" s="28"/>
      <c r="U162" s="28"/>
    </row>
    <row r="163" spans="1:21" s="7" customFormat="1" ht="201.75" customHeight="1" x14ac:dyDescent="0.25">
      <c r="A163" s="9"/>
      <c r="B163" s="33" t="s">
        <v>246</v>
      </c>
      <c r="C163" s="34" t="s">
        <v>247</v>
      </c>
      <c r="D163" s="16"/>
      <c r="E163" s="35">
        <f>E164</f>
        <v>0</v>
      </c>
      <c r="F163" s="35">
        <f t="shared" ref="F163:J163" si="52">F164</f>
        <v>58.314080000000004</v>
      </c>
      <c r="G163" s="35">
        <f t="shared" si="52"/>
        <v>58.314080000000004</v>
      </c>
      <c r="H163" s="35">
        <f t="shared" si="52"/>
        <v>0</v>
      </c>
      <c r="I163" s="35">
        <f t="shared" si="52"/>
        <v>0</v>
      </c>
      <c r="J163" s="35">
        <f t="shared" si="52"/>
        <v>0</v>
      </c>
      <c r="K163" s="28"/>
      <c r="L163" s="28"/>
      <c r="M163" s="28"/>
      <c r="N163" s="28"/>
      <c r="O163" s="28"/>
      <c r="P163" s="28"/>
      <c r="Q163" s="28"/>
      <c r="R163" s="28"/>
      <c r="S163" s="28"/>
      <c r="T163" s="28"/>
      <c r="U163" s="28"/>
    </row>
    <row r="164" spans="1:21" s="7" customFormat="1" ht="211.5" customHeight="1" x14ac:dyDescent="0.25">
      <c r="A164" s="9"/>
      <c r="B164" s="31" t="s">
        <v>248</v>
      </c>
      <c r="C164" s="32" t="s">
        <v>247</v>
      </c>
      <c r="D164" s="16" t="str">
        <f>'[11]РЕЕСТР для сдачи в БУ в 2016г.'!$M$23</f>
        <v>департамент транспорта Ярославской области</v>
      </c>
      <c r="E164" s="13">
        <v>0</v>
      </c>
      <c r="F164" s="13">
        <f>'[12]Справка о поступлении доходо_14'!$X$32/1000</f>
        <v>58.314080000000004</v>
      </c>
      <c r="G164" s="13">
        <f>'[12]Справка о поступлении доходо_14'!$X$32/1000</f>
        <v>58.314080000000004</v>
      </c>
      <c r="H164" s="13">
        <v>0</v>
      </c>
      <c r="I164" s="13">
        <v>0</v>
      </c>
      <c r="J164" s="13">
        <v>0</v>
      </c>
      <c r="K164" s="28"/>
      <c r="L164" s="28"/>
      <c r="M164" s="28"/>
      <c r="N164" s="28"/>
      <c r="O164" s="28"/>
      <c r="P164" s="28"/>
      <c r="Q164" s="28"/>
      <c r="R164" s="28"/>
      <c r="S164" s="28"/>
      <c r="T164" s="28"/>
      <c r="U164" s="28"/>
    </row>
    <row r="165" spans="1:21" s="10" customFormat="1" ht="18.75" customHeight="1" x14ac:dyDescent="0.25">
      <c r="A165" s="47" t="s">
        <v>97</v>
      </c>
      <c r="B165" s="47"/>
      <c r="C165" s="47"/>
      <c r="D165" s="47"/>
      <c r="E165" s="35">
        <f>E6+E31+E48+E59+E102+E116+E158</f>
        <v>336373.39999999997</v>
      </c>
      <c r="F165" s="35">
        <f t="shared" ref="F165:J165" si="53">F6+F31+F48+F59+F102+F116+F158</f>
        <v>258600.36810999995</v>
      </c>
      <c r="G165" s="35">
        <f t="shared" si="53"/>
        <v>319850.77340000001</v>
      </c>
      <c r="H165" s="35">
        <f t="shared" si="53"/>
        <v>206771.5</v>
      </c>
      <c r="I165" s="35">
        <f t="shared" si="53"/>
        <v>195323.6</v>
      </c>
      <c r="J165" s="35">
        <f t="shared" si="53"/>
        <v>198512.6</v>
      </c>
      <c r="K165" s="36"/>
      <c r="L165" s="36"/>
      <c r="M165" s="36"/>
      <c r="N165" s="36"/>
      <c r="O165" s="36"/>
      <c r="P165" s="36"/>
      <c r="Q165" s="36"/>
      <c r="R165" s="36"/>
      <c r="S165" s="36"/>
      <c r="T165" s="36"/>
      <c r="U165" s="36"/>
    </row>
    <row r="166" spans="1:21" s="10" customFormat="1" ht="71.25" x14ac:dyDescent="0.25">
      <c r="A166" s="15" t="s">
        <v>253</v>
      </c>
      <c r="B166" s="22" t="s">
        <v>252</v>
      </c>
      <c r="C166" s="37"/>
      <c r="D166" s="12"/>
      <c r="E166" s="41">
        <f>E167+E259+E296+E172</f>
        <v>7832572.5520000001</v>
      </c>
      <c r="F166" s="41">
        <f>F167+F259+F296+F172</f>
        <v>5097600.94551</v>
      </c>
      <c r="G166" s="41">
        <f>G167+G259+G296+G172</f>
        <v>7832576.2520000003</v>
      </c>
      <c r="H166" s="41">
        <f>H167+H172+H259+H296</f>
        <v>4125644.8509999998</v>
      </c>
      <c r="I166" s="41">
        <f>I167+I172+I259+I296</f>
        <v>4136291.1510000001</v>
      </c>
      <c r="J166" s="41">
        <f>J167+J172+J259+J296</f>
        <v>4080697.2510000002</v>
      </c>
      <c r="K166" s="38"/>
      <c r="L166" s="36"/>
      <c r="M166" s="36"/>
      <c r="N166" s="36"/>
      <c r="O166" s="36"/>
      <c r="P166" s="36"/>
      <c r="Q166" s="36"/>
      <c r="R166" s="36"/>
      <c r="S166" s="36"/>
      <c r="T166" s="36"/>
      <c r="U166" s="36"/>
    </row>
    <row r="167" spans="1:21" s="10" customFormat="1" ht="28.5" x14ac:dyDescent="0.25">
      <c r="A167" s="14"/>
      <c r="B167" s="22" t="s">
        <v>254</v>
      </c>
      <c r="C167" s="25" t="s">
        <v>255</v>
      </c>
      <c r="D167" s="12"/>
      <c r="E167" s="43">
        <f>E168+E170</f>
        <v>925606.5</v>
      </c>
      <c r="F167" s="43">
        <f>F168+F170</f>
        <v>694206</v>
      </c>
      <c r="G167" s="43">
        <f>G168+G170</f>
        <v>925606.5</v>
      </c>
      <c r="H167" s="43">
        <f>H168</f>
        <v>685900.80000000005</v>
      </c>
      <c r="I167" s="43">
        <f t="shared" ref="I167:J167" si="54">I168</f>
        <v>410738.9</v>
      </c>
      <c r="J167" s="43">
        <f t="shared" si="54"/>
        <v>450990.7</v>
      </c>
      <c r="K167" s="38"/>
      <c r="L167" s="36"/>
      <c r="M167" s="36"/>
      <c r="N167" s="36"/>
      <c r="O167" s="36"/>
      <c r="P167" s="36"/>
      <c r="Q167" s="36"/>
      <c r="R167" s="36"/>
      <c r="S167" s="36"/>
      <c r="T167" s="36"/>
      <c r="U167" s="36"/>
    </row>
    <row r="168" spans="1:21" s="10" customFormat="1" ht="45" x14ac:dyDescent="0.25">
      <c r="A168" s="14"/>
      <c r="B168" s="29" t="s">
        <v>256</v>
      </c>
      <c r="C168" s="16" t="s">
        <v>257</v>
      </c>
      <c r="D168" s="12"/>
      <c r="E168" s="40">
        <f t="shared" ref="E168:F168" si="55">E169</f>
        <v>571584</v>
      </c>
      <c r="F168" s="40">
        <f t="shared" si="55"/>
        <v>428688</v>
      </c>
      <c r="G168" s="40">
        <v>571584</v>
      </c>
      <c r="H168" s="40">
        <f>H169</f>
        <v>685900.80000000005</v>
      </c>
      <c r="I168" s="40">
        <f t="shared" ref="I168:J168" si="56">I169</f>
        <v>410738.9</v>
      </c>
      <c r="J168" s="40">
        <f t="shared" si="56"/>
        <v>450990.7</v>
      </c>
      <c r="K168" s="38"/>
      <c r="L168" s="36"/>
      <c r="M168" s="36"/>
      <c r="N168" s="36"/>
      <c r="O168" s="36"/>
      <c r="P168" s="36"/>
      <c r="Q168" s="36"/>
      <c r="R168" s="36"/>
      <c r="S168" s="36"/>
      <c r="T168" s="36"/>
      <c r="U168" s="36"/>
    </row>
    <row r="169" spans="1:21" s="10" customFormat="1" ht="45" x14ac:dyDescent="0.25">
      <c r="A169" s="14"/>
      <c r="B169" s="29" t="s">
        <v>258</v>
      </c>
      <c r="C169" s="16" t="s">
        <v>257</v>
      </c>
      <c r="D169" s="16" t="s">
        <v>130</v>
      </c>
      <c r="E169" s="40">
        <v>571584</v>
      </c>
      <c r="F169" s="40">
        <v>428688</v>
      </c>
      <c r="G169" s="40">
        <v>571584</v>
      </c>
      <c r="H169" s="40">
        <v>685900.80000000005</v>
      </c>
      <c r="I169" s="40">
        <v>410738.9</v>
      </c>
      <c r="J169" s="40">
        <v>450990.7</v>
      </c>
      <c r="K169" s="38"/>
      <c r="L169" s="36"/>
      <c r="M169" s="36"/>
      <c r="N169" s="36"/>
      <c r="O169" s="36"/>
      <c r="P169" s="36"/>
      <c r="Q169" s="36"/>
      <c r="R169" s="36"/>
      <c r="S169" s="36"/>
      <c r="T169" s="36"/>
      <c r="U169" s="36"/>
    </row>
    <row r="170" spans="1:21" s="10" customFormat="1" ht="66.75" customHeight="1" x14ac:dyDescent="0.25">
      <c r="A170" s="14"/>
      <c r="B170" s="29" t="s">
        <v>409</v>
      </c>
      <c r="C170" s="16" t="s">
        <v>410</v>
      </c>
      <c r="D170" s="16"/>
      <c r="E170" s="40">
        <f>E171</f>
        <v>354022.5</v>
      </c>
      <c r="F170" s="40">
        <f>F171</f>
        <v>265518</v>
      </c>
      <c r="G170" s="40">
        <v>354022.5</v>
      </c>
      <c r="H170" s="40">
        <v>0</v>
      </c>
      <c r="I170" s="40">
        <v>0</v>
      </c>
      <c r="J170" s="40">
        <v>0</v>
      </c>
      <c r="K170" s="38"/>
      <c r="L170" s="36"/>
      <c r="M170" s="36"/>
      <c r="N170" s="36"/>
      <c r="O170" s="36"/>
      <c r="P170" s="36"/>
      <c r="Q170" s="36"/>
      <c r="R170" s="36"/>
      <c r="S170" s="36"/>
      <c r="T170" s="36"/>
      <c r="U170" s="36"/>
    </row>
    <row r="171" spans="1:21" s="10" customFormat="1" ht="64.5" customHeight="1" x14ac:dyDescent="0.25">
      <c r="A171" s="14"/>
      <c r="B171" s="29" t="s">
        <v>411</v>
      </c>
      <c r="C171" s="16" t="s">
        <v>410</v>
      </c>
      <c r="D171" s="16" t="s">
        <v>130</v>
      </c>
      <c r="E171" s="40">
        <v>354022.5</v>
      </c>
      <c r="F171" s="40">
        <v>265518</v>
      </c>
      <c r="G171" s="40">
        <v>354022.5</v>
      </c>
      <c r="H171" s="40">
        <v>0</v>
      </c>
      <c r="I171" s="40">
        <v>0</v>
      </c>
      <c r="J171" s="40">
        <v>0</v>
      </c>
      <c r="K171" s="38"/>
      <c r="L171" s="36"/>
      <c r="M171" s="36"/>
      <c r="N171" s="36"/>
      <c r="O171" s="36"/>
      <c r="P171" s="36"/>
      <c r="Q171" s="36"/>
      <c r="R171" s="36"/>
      <c r="S171" s="36"/>
      <c r="T171" s="36"/>
      <c r="U171" s="36"/>
    </row>
    <row r="172" spans="1:21" s="10" customFormat="1" ht="42.75" x14ac:dyDescent="0.25">
      <c r="A172" s="14"/>
      <c r="B172" s="22" t="s">
        <v>259</v>
      </c>
      <c r="C172" s="25" t="s">
        <v>260</v>
      </c>
      <c r="D172" s="37"/>
      <c r="E172" s="41">
        <f>E173+E182+E187+E189+E192+E194+E196+E198+E200+E202+E204+E206+E210+E212+E214+E216+E218+E220+E222+E224+E227+E229+E231+E233+E235+E237+E239+E241+E243+E245+E247+E249+E251+E253+E255+E257</f>
        <v>2331833.8930000002</v>
      </c>
      <c r="F172" s="41">
        <f t="shared" ref="F172:J172" si="57">F173+F182+F187+F189+F192+F194+F196+F198+F200+F202+F204+F206+F210+F212+F214+F216+F218+F220+F222+F224+F227+F229+F231+F233+F235+F237+F239+F241+F243+F245+F247+F249+F251+F253+F255+F257</f>
        <v>1306484.14701</v>
      </c>
      <c r="G172" s="41">
        <f t="shared" si="57"/>
        <v>2331837.5929999999</v>
      </c>
      <c r="H172" s="41">
        <f t="shared" si="57"/>
        <v>973420.59999999986</v>
      </c>
      <c r="I172" s="41">
        <f t="shared" si="57"/>
        <v>1179594.9999999998</v>
      </c>
      <c r="J172" s="41">
        <f t="shared" si="57"/>
        <v>1074516.5</v>
      </c>
      <c r="K172" s="38"/>
      <c r="L172" s="36"/>
      <c r="M172" s="36"/>
      <c r="N172" s="36"/>
      <c r="O172" s="36"/>
      <c r="P172" s="36"/>
      <c r="Q172" s="36"/>
      <c r="R172" s="36"/>
      <c r="S172" s="36"/>
      <c r="T172" s="36"/>
      <c r="U172" s="36"/>
    </row>
    <row r="173" spans="1:21" s="10" customFormat="1" ht="47.25" customHeight="1" x14ac:dyDescent="0.25">
      <c r="A173" s="14"/>
      <c r="B173" s="29" t="s">
        <v>261</v>
      </c>
      <c r="C173" s="16" t="s">
        <v>283</v>
      </c>
      <c r="D173" s="37"/>
      <c r="E173" s="40">
        <v>303360</v>
      </c>
      <c r="F173" s="40">
        <f>SUM(F174:F181)</f>
        <v>155920.12250999999</v>
      </c>
      <c r="G173" s="40">
        <f>SUM(G174:G181)</f>
        <v>303360</v>
      </c>
      <c r="H173" s="40">
        <v>103763.8</v>
      </c>
      <c r="I173" s="44">
        <v>332000</v>
      </c>
      <c r="J173" s="44">
        <v>228335</v>
      </c>
      <c r="K173" s="38"/>
      <c r="L173" s="36"/>
      <c r="M173" s="36"/>
      <c r="N173" s="36"/>
      <c r="O173" s="36"/>
      <c r="P173" s="36"/>
      <c r="Q173" s="36"/>
      <c r="R173" s="36"/>
      <c r="S173" s="36"/>
      <c r="T173" s="36"/>
      <c r="U173" s="36"/>
    </row>
    <row r="174" spans="1:21" s="10" customFormat="1" ht="45" x14ac:dyDescent="0.25">
      <c r="A174" s="14"/>
      <c r="B174" s="29" t="s">
        <v>413</v>
      </c>
      <c r="C174" s="16" t="s">
        <v>283</v>
      </c>
      <c r="D174" s="16" t="s">
        <v>374</v>
      </c>
      <c r="E174" s="40"/>
      <c r="F174" s="40">
        <v>0</v>
      </c>
      <c r="G174" s="40"/>
      <c r="H174" s="40"/>
      <c r="I174" s="40"/>
      <c r="J174" s="40"/>
      <c r="K174" s="38"/>
      <c r="L174" s="36"/>
      <c r="M174" s="36"/>
      <c r="N174" s="36"/>
      <c r="O174" s="36"/>
      <c r="P174" s="36"/>
      <c r="Q174" s="36"/>
      <c r="R174" s="36"/>
      <c r="S174" s="36"/>
      <c r="T174" s="36"/>
      <c r="U174" s="36"/>
    </row>
    <row r="175" spans="1:21" s="10" customFormat="1" ht="45" x14ac:dyDescent="0.25">
      <c r="A175" s="14"/>
      <c r="B175" s="29" t="s">
        <v>415</v>
      </c>
      <c r="C175" s="16" t="s">
        <v>283</v>
      </c>
      <c r="D175" s="32" t="str">
        <f>'[2]РЕЕСТР для сдачи в БУ в 2016г.'!$M$17</f>
        <v>департамент образования Ярославской области</v>
      </c>
      <c r="E175" s="40">
        <v>68209.399999999994</v>
      </c>
      <c r="F175" s="40">
        <f>62078.88287+6129.9</f>
        <v>68208.782869999995</v>
      </c>
      <c r="G175" s="40">
        <v>68209.399999999994</v>
      </c>
      <c r="H175" s="40">
        <v>0</v>
      </c>
      <c r="I175" s="40">
        <v>0</v>
      </c>
      <c r="J175" s="40">
        <v>0</v>
      </c>
      <c r="K175" s="38"/>
      <c r="L175" s="36"/>
      <c r="M175" s="36"/>
      <c r="N175" s="36"/>
      <c r="O175" s="36"/>
      <c r="P175" s="36"/>
      <c r="Q175" s="36"/>
      <c r="R175" s="36"/>
      <c r="S175" s="36"/>
      <c r="T175" s="36"/>
      <c r="U175" s="36"/>
    </row>
    <row r="176" spans="1:21" s="10" customFormat="1" ht="45" x14ac:dyDescent="0.25">
      <c r="A176" s="14"/>
      <c r="B176" s="29" t="s">
        <v>414</v>
      </c>
      <c r="C176" s="16" t="s">
        <v>283</v>
      </c>
      <c r="D176" s="16" t="s">
        <v>85</v>
      </c>
      <c r="E176" s="40"/>
      <c r="F176" s="40">
        <v>0</v>
      </c>
      <c r="G176" s="40"/>
      <c r="H176" s="40"/>
      <c r="I176" s="40"/>
      <c r="J176" s="40"/>
      <c r="K176" s="38"/>
      <c r="L176" s="36"/>
      <c r="M176" s="36"/>
      <c r="N176" s="36"/>
      <c r="O176" s="36"/>
      <c r="P176" s="36"/>
      <c r="Q176" s="36"/>
      <c r="R176" s="36"/>
      <c r="S176" s="36"/>
      <c r="T176" s="36"/>
      <c r="U176" s="36"/>
    </row>
    <row r="177" spans="1:21" s="10" customFormat="1" ht="62.25" customHeight="1" x14ac:dyDescent="0.25">
      <c r="A177" s="14"/>
      <c r="B177" s="29" t="s">
        <v>349</v>
      </c>
      <c r="C177" s="16" t="s">
        <v>283</v>
      </c>
      <c r="D177" s="16" t="s">
        <v>350</v>
      </c>
      <c r="E177" s="40">
        <v>23904.400000000001</v>
      </c>
      <c r="F177" s="40">
        <v>21904.400000000001</v>
      </c>
      <c r="G177" s="40">
        <v>23904.400000000001</v>
      </c>
      <c r="H177" s="42">
        <v>0</v>
      </c>
      <c r="I177" s="40">
        <v>0</v>
      </c>
      <c r="J177" s="40">
        <v>0</v>
      </c>
      <c r="K177" s="38"/>
      <c r="L177" s="36"/>
      <c r="M177" s="36"/>
      <c r="N177" s="36"/>
      <c r="O177" s="36"/>
      <c r="P177" s="36"/>
      <c r="Q177" s="36"/>
      <c r="R177" s="36"/>
      <c r="S177" s="36"/>
      <c r="T177" s="36"/>
      <c r="U177" s="36"/>
    </row>
    <row r="178" spans="1:21" s="10" customFormat="1" ht="62.25" customHeight="1" x14ac:dyDescent="0.25">
      <c r="A178" s="14"/>
      <c r="B178" s="29" t="s">
        <v>356</v>
      </c>
      <c r="C178" s="16" t="s">
        <v>283</v>
      </c>
      <c r="D178" s="16" t="s">
        <v>351</v>
      </c>
      <c r="E178" s="40">
        <v>119884</v>
      </c>
      <c r="F178" s="40">
        <f>20504.79772+39568.66429</f>
        <v>60073.462010000003</v>
      </c>
      <c r="G178" s="40">
        <v>119884</v>
      </c>
      <c r="H178" s="42">
        <v>53763.8</v>
      </c>
      <c r="I178" s="40">
        <v>0</v>
      </c>
      <c r="J178" s="40">
        <v>0</v>
      </c>
      <c r="K178" s="38"/>
      <c r="L178" s="36"/>
      <c r="M178" s="36"/>
      <c r="N178" s="36"/>
      <c r="O178" s="36"/>
      <c r="P178" s="36"/>
      <c r="Q178" s="36"/>
      <c r="R178" s="36"/>
      <c r="S178" s="36"/>
      <c r="T178" s="36"/>
      <c r="U178" s="36"/>
    </row>
    <row r="179" spans="1:21" s="10" customFormat="1" ht="47.25" customHeight="1" x14ac:dyDescent="0.25">
      <c r="A179" s="14"/>
      <c r="B179" s="29" t="s">
        <v>357</v>
      </c>
      <c r="C179" s="16" t="s">
        <v>283</v>
      </c>
      <c r="D179" s="16" t="s">
        <v>144</v>
      </c>
      <c r="E179" s="40">
        <v>0</v>
      </c>
      <c r="F179" s="40">
        <v>0</v>
      </c>
      <c r="G179" s="40">
        <v>0</v>
      </c>
      <c r="H179" s="42">
        <v>50000</v>
      </c>
      <c r="I179" s="40">
        <v>0</v>
      </c>
      <c r="J179" s="40">
        <v>0</v>
      </c>
      <c r="K179" s="38"/>
      <c r="L179" s="36"/>
      <c r="M179" s="36"/>
      <c r="N179" s="36"/>
      <c r="O179" s="36"/>
      <c r="P179" s="36"/>
      <c r="Q179" s="36"/>
      <c r="R179" s="36"/>
      <c r="S179" s="36"/>
      <c r="T179" s="36"/>
      <c r="U179" s="36"/>
    </row>
    <row r="180" spans="1:21" s="10" customFormat="1" ht="62.25" customHeight="1" x14ac:dyDescent="0.25">
      <c r="A180" s="14"/>
      <c r="B180" s="29" t="s">
        <v>352</v>
      </c>
      <c r="C180" s="16" t="s">
        <v>283</v>
      </c>
      <c r="D180" s="16" t="s">
        <v>355</v>
      </c>
      <c r="E180" s="40">
        <v>91362.2</v>
      </c>
      <c r="F180" s="40">
        <v>5733.4776300000003</v>
      </c>
      <c r="G180" s="40">
        <v>91362.2</v>
      </c>
      <c r="H180" s="42">
        <v>0</v>
      </c>
      <c r="I180" s="40">
        <v>332000</v>
      </c>
      <c r="J180" s="40">
        <v>228335</v>
      </c>
      <c r="K180" s="38"/>
      <c r="L180" s="36"/>
      <c r="M180" s="36"/>
      <c r="N180" s="36"/>
      <c r="O180" s="36"/>
      <c r="P180" s="36"/>
      <c r="Q180" s="36"/>
      <c r="R180" s="36"/>
      <c r="S180" s="36"/>
      <c r="T180" s="36"/>
      <c r="U180" s="36"/>
    </row>
    <row r="181" spans="1:21" s="10" customFormat="1" ht="62.25" customHeight="1" x14ac:dyDescent="0.25">
      <c r="A181" s="14"/>
      <c r="B181" s="29" t="s">
        <v>412</v>
      </c>
      <c r="C181" s="16" t="s">
        <v>283</v>
      </c>
      <c r="D181" s="16" t="s">
        <v>217</v>
      </c>
      <c r="E181" s="40"/>
      <c r="F181" s="40">
        <v>0</v>
      </c>
      <c r="G181" s="40"/>
      <c r="H181" s="42"/>
      <c r="I181" s="40"/>
      <c r="J181" s="40"/>
      <c r="K181" s="38"/>
      <c r="L181" s="36"/>
      <c r="M181" s="36"/>
      <c r="N181" s="36"/>
      <c r="O181" s="36"/>
      <c r="P181" s="36"/>
      <c r="Q181" s="36"/>
      <c r="R181" s="36"/>
      <c r="S181" s="36"/>
      <c r="T181" s="36"/>
      <c r="U181" s="36"/>
    </row>
    <row r="182" spans="1:21" s="10" customFormat="1" ht="75" x14ac:dyDescent="0.25">
      <c r="A182" s="14"/>
      <c r="B182" s="29" t="s">
        <v>262</v>
      </c>
      <c r="C182" s="16" t="s">
        <v>284</v>
      </c>
      <c r="D182" s="37"/>
      <c r="E182" s="40">
        <v>14871</v>
      </c>
      <c r="F182" s="40">
        <f>SUM(F183:F186)</f>
        <v>10054.287979999999</v>
      </c>
      <c r="G182" s="40">
        <f>SUM(G183:G186)</f>
        <v>14871</v>
      </c>
      <c r="H182" s="42">
        <v>239240.5</v>
      </c>
      <c r="I182" s="40">
        <v>624191.19999999995</v>
      </c>
      <c r="J182" s="40">
        <v>636588.1</v>
      </c>
      <c r="K182" s="38"/>
      <c r="L182" s="36"/>
      <c r="M182" s="36"/>
      <c r="N182" s="36"/>
      <c r="O182" s="36"/>
      <c r="P182" s="36"/>
      <c r="Q182" s="36"/>
      <c r="R182" s="36"/>
      <c r="S182" s="36"/>
      <c r="T182" s="36"/>
      <c r="U182" s="36"/>
    </row>
    <row r="183" spans="1:21" s="10" customFormat="1" ht="75" x14ac:dyDescent="0.25">
      <c r="A183" s="14"/>
      <c r="B183" s="29" t="s">
        <v>354</v>
      </c>
      <c r="C183" s="16" t="s">
        <v>284</v>
      </c>
      <c r="D183" s="16" t="s">
        <v>350</v>
      </c>
      <c r="E183" s="40">
        <v>14871</v>
      </c>
      <c r="F183" s="40">
        <v>10054.287979999999</v>
      </c>
      <c r="G183" s="40">
        <v>14871</v>
      </c>
      <c r="H183" s="42">
        <v>9893.7000000000007</v>
      </c>
      <c r="I183" s="40">
        <v>12120</v>
      </c>
      <c r="J183" s="40">
        <v>11340</v>
      </c>
      <c r="K183" s="38"/>
      <c r="L183" s="36"/>
      <c r="M183" s="36"/>
      <c r="N183" s="36"/>
      <c r="O183" s="36"/>
      <c r="P183" s="36"/>
      <c r="Q183" s="36"/>
      <c r="R183" s="36"/>
      <c r="S183" s="36"/>
      <c r="T183" s="36"/>
      <c r="U183" s="36"/>
    </row>
    <row r="184" spans="1:21" s="10" customFormat="1" ht="75" x14ac:dyDescent="0.25">
      <c r="A184" s="14"/>
      <c r="B184" s="29" t="s">
        <v>358</v>
      </c>
      <c r="C184" s="16" t="s">
        <v>284</v>
      </c>
      <c r="D184" s="16" t="s">
        <v>144</v>
      </c>
      <c r="E184" s="40">
        <v>0</v>
      </c>
      <c r="F184" s="40">
        <v>0</v>
      </c>
      <c r="G184" s="40">
        <v>0</v>
      </c>
      <c r="H184" s="42">
        <v>200000</v>
      </c>
      <c r="I184" s="40">
        <v>300000</v>
      </c>
      <c r="J184" s="40">
        <v>300000</v>
      </c>
      <c r="K184" s="38"/>
      <c r="L184" s="36"/>
      <c r="M184" s="36"/>
      <c r="N184" s="36"/>
      <c r="O184" s="36"/>
      <c r="P184" s="36"/>
      <c r="Q184" s="36"/>
      <c r="R184" s="36"/>
      <c r="S184" s="36"/>
      <c r="T184" s="36"/>
      <c r="U184" s="36"/>
    </row>
    <row r="185" spans="1:21" s="10" customFormat="1" ht="75" x14ac:dyDescent="0.25">
      <c r="A185" s="14"/>
      <c r="B185" s="29" t="s">
        <v>359</v>
      </c>
      <c r="C185" s="16" t="s">
        <v>284</v>
      </c>
      <c r="D185" s="16" t="s">
        <v>360</v>
      </c>
      <c r="E185" s="40">
        <v>0</v>
      </c>
      <c r="F185" s="40">
        <v>0</v>
      </c>
      <c r="G185" s="40">
        <v>0</v>
      </c>
      <c r="H185" s="42">
        <v>29346.799999999999</v>
      </c>
      <c r="I185" s="40">
        <v>312071.2</v>
      </c>
      <c r="J185" s="40">
        <v>325248.09999999998</v>
      </c>
      <c r="K185" s="38"/>
      <c r="L185" s="36"/>
      <c r="M185" s="36"/>
      <c r="N185" s="36"/>
      <c r="O185" s="36"/>
      <c r="P185" s="36"/>
      <c r="Q185" s="36"/>
      <c r="R185" s="36"/>
      <c r="S185" s="36"/>
      <c r="T185" s="36"/>
      <c r="U185" s="36"/>
    </row>
    <row r="186" spans="1:21" s="10" customFormat="1" ht="75" x14ac:dyDescent="0.25">
      <c r="A186" s="14"/>
      <c r="B186" s="29" t="s">
        <v>353</v>
      </c>
      <c r="C186" s="16" t="s">
        <v>284</v>
      </c>
      <c r="D186" s="16" t="s">
        <v>355</v>
      </c>
      <c r="E186" s="40"/>
      <c r="F186" s="40">
        <v>0</v>
      </c>
      <c r="G186" s="40"/>
      <c r="H186" s="42"/>
      <c r="I186" s="40"/>
      <c r="J186" s="40"/>
      <c r="K186" s="38"/>
      <c r="L186" s="36"/>
      <c r="M186" s="36"/>
      <c r="N186" s="36"/>
      <c r="O186" s="36"/>
      <c r="P186" s="36"/>
      <c r="Q186" s="36"/>
      <c r="R186" s="36"/>
      <c r="S186" s="36"/>
      <c r="T186" s="36"/>
      <c r="U186" s="36"/>
    </row>
    <row r="187" spans="1:21" s="10" customFormat="1" ht="75" x14ac:dyDescent="0.25">
      <c r="A187" s="14"/>
      <c r="B187" s="29" t="s">
        <v>416</v>
      </c>
      <c r="C187" s="16" t="s">
        <v>417</v>
      </c>
      <c r="D187" s="16"/>
      <c r="E187" s="40">
        <f>E188</f>
        <v>38.9</v>
      </c>
      <c r="F187" s="40">
        <f>F188</f>
        <v>42.6</v>
      </c>
      <c r="G187" s="40">
        <v>42.6</v>
      </c>
      <c r="H187" s="42">
        <v>0</v>
      </c>
      <c r="I187" s="40">
        <v>0</v>
      </c>
      <c r="J187" s="40">
        <v>0</v>
      </c>
      <c r="K187" s="38"/>
      <c r="L187" s="36"/>
      <c r="M187" s="36"/>
      <c r="N187" s="36"/>
      <c r="O187" s="36"/>
      <c r="P187" s="36"/>
      <c r="Q187" s="36"/>
      <c r="R187" s="36"/>
      <c r="S187" s="36"/>
      <c r="T187" s="36"/>
      <c r="U187" s="36"/>
    </row>
    <row r="188" spans="1:21" s="10" customFormat="1" ht="75" x14ac:dyDescent="0.25">
      <c r="A188" s="14"/>
      <c r="B188" s="29" t="s">
        <v>418</v>
      </c>
      <c r="C188" s="16" t="s">
        <v>417</v>
      </c>
      <c r="D188" s="16" t="s">
        <v>363</v>
      </c>
      <c r="E188" s="40">
        <v>38.9</v>
      </c>
      <c r="F188" s="40">
        <v>42.6</v>
      </c>
      <c r="G188" s="40">
        <v>42.6</v>
      </c>
      <c r="H188" s="42">
        <v>0</v>
      </c>
      <c r="I188" s="40">
        <v>0</v>
      </c>
      <c r="J188" s="40">
        <v>0</v>
      </c>
      <c r="K188" s="38"/>
      <c r="L188" s="36"/>
      <c r="M188" s="36"/>
      <c r="N188" s="36"/>
      <c r="O188" s="36"/>
      <c r="P188" s="36"/>
      <c r="Q188" s="36"/>
      <c r="R188" s="36"/>
      <c r="S188" s="36"/>
      <c r="T188" s="36"/>
      <c r="U188" s="36"/>
    </row>
    <row r="189" spans="1:21" s="10" customFormat="1" ht="75.75" customHeight="1" x14ac:dyDescent="0.25">
      <c r="A189" s="14"/>
      <c r="B189" s="29" t="s">
        <v>264</v>
      </c>
      <c r="C189" s="16" t="s">
        <v>286</v>
      </c>
      <c r="D189" s="16"/>
      <c r="E189" s="40">
        <v>19096.900000000001</v>
      </c>
      <c r="F189" s="40">
        <f>SUM(F190:F191)</f>
        <v>12987.448990000001</v>
      </c>
      <c r="G189" s="40">
        <f>SUM(G190:G191)</f>
        <v>19096.900000000001</v>
      </c>
      <c r="H189" s="42">
        <v>15160.4</v>
      </c>
      <c r="I189" s="40">
        <v>0</v>
      </c>
      <c r="J189" s="40">
        <v>0</v>
      </c>
      <c r="K189" s="38"/>
      <c r="L189" s="36"/>
      <c r="M189" s="36"/>
      <c r="N189" s="36"/>
      <c r="O189" s="36"/>
      <c r="P189" s="36"/>
      <c r="Q189" s="36"/>
      <c r="R189" s="36"/>
      <c r="S189" s="36"/>
      <c r="T189" s="36"/>
      <c r="U189" s="36"/>
    </row>
    <row r="190" spans="1:21" s="10" customFormat="1" ht="76.5" customHeight="1" x14ac:dyDescent="0.25">
      <c r="A190" s="14"/>
      <c r="B190" s="29" t="s">
        <v>364</v>
      </c>
      <c r="C190" s="16" t="s">
        <v>286</v>
      </c>
      <c r="D190" s="16" t="s">
        <v>13</v>
      </c>
      <c r="E190" s="40">
        <v>5090.2</v>
      </c>
      <c r="F190" s="40">
        <v>5090.1999299999998</v>
      </c>
      <c r="G190" s="40">
        <v>5090.2</v>
      </c>
      <c r="H190" s="42">
        <v>7967</v>
      </c>
      <c r="I190" s="40">
        <v>0</v>
      </c>
      <c r="J190" s="40">
        <v>0</v>
      </c>
      <c r="K190" s="38"/>
      <c r="L190" s="36"/>
      <c r="M190" s="36"/>
      <c r="N190" s="36"/>
      <c r="O190" s="36"/>
      <c r="P190" s="36"/>
      <c r="Q190" s="36"/>
      <c r="R190" s="36"/>
      <c r="S190" s="36"/>
      <c r="T190" s="36"/>
      <c r="U190" s="36"/>
    </row>
    <row r="191" spans="1:21" s="10" customFormat="1" ht="76.5" customHeight="1" x14ac:dyDescent="0.25">
      <c r="A191" s="14"/>
      <c r="B191" s="29" t="s">
        <v>362</v>
      </c>
      <c r="C191" s="16" t="s">
        <v>286</v>
      </c>
      <c r="D191" s="16" t="s">
        <v>363</v>
      </c>
      <c r="E191" s="40">
        <v>14006.7</v>
      </c>
      <c r="F191" s="40">
        <v>7897.2490600000001</v>
      </c>
      <c r="G191" s="40">
        <v>14006.7</v>
      </c>
      <c r="H191" s="42">
        <v>7193.4</v>
      </c>
      <c r="I191" s="40">
        <v>0</v>
      </c>
      <c r="J191" s="40">
        <v>0</v>
      </c>
      <c r="K191" s="38"/>
      <c r="L191" s="36"/>
      <c r="M191" s="36"/>
      <c r="N191" s="36"/>
      <c r="O191" s="36"/>
      <c r="P191" s="36"/>
      <c r="Q191" s="36"/>
      <c r="R191" s="36"/>
      <c r="S191" s="36"/>
      <c r="T191" s="36"/>
      <c r="U191" s="36"/>
    </row>
    <row r="192" spans="1:21" s="10" customFormat="1" ht="60" x14ac:dyDescent="0.25">
      <c r="A192" s="14"/>
      <c r="B192" s="29" t="s">
        <v>263</v>
      </c>
      <c r="C192" s="16" t="s">
        <v>285</v>
      </c>
      <c r="D192" s="37"/>
      <c r="E192" s="40">
        <v>0</v>
      </c>
      <c r="F192" s="40">
        <v>0</v>
      </c>
      <c r="G192" s="40">
        <v>0</v>
      </c>
      <c r="H192" s="42">
        <v>10947.6</v>
      </c>
      <c r="I192" s="40">
        <v>0</v>
      </c>
      <c r="J192" s="40">
        <v>0</v>
      </c>
      <c r="K192" s="38"/>
      <c r="L192" s="36"/>
      <c r="M192" s="36"/>
      <c r="N192" s="36"/>
      <c r="O192" s="36"/>
      <c r="P192" s="36"/>
      <c r="Q192" s="36"/>
      <c r="R192" s="36"/>
      <c r="S192" s="36"/>
      <c r="T192" s="36"/>
      <c r="U192" s="36"/>
    </row>
    <row r="193" spans="1:21" s="10" customFormat="1" ht="60" x14ac:dyDescent="0.25">
      <c r="A193" s="14"/>
      <c r="B193" s="29" t="s">
        <v>361</v>
      </c>
      <c r="C193" s="16" t="s">
        <v>285</v>
      </c>
      <c r="D193" s="16" t="s">
        <v>85</v>
      </c>
      <c r="E193" s="40">
        <v>0</v>
      </c>
      <c r="F193" s="40">
        <v>0</v>
      </c>
      <c r="G193" s="40">
        <v>0</v>
      </c>
      <c r="H193" s="42">
        <v>10947.6</v>
      </c>
      <c r="I193" s="40">
        <v>0</v>
      </c>
      <c r="J193" s="40">
        <v>0</v>
      </c>
      <c r="K193" s="38"/>
      <c r="L193" s="36"/>
      <c r="M193" s="36"/>
      <c r="N193" s="36"/>
      <c r="O193" s="36"/>
      <c r="P193" s="36"/>
      <c r="Q193" s="36"/>
      <c r="R193" s="36"/>
      <c r="S193" s="36"/>
      <c r="T193" s="36"/>
      <c r="U193" s="36"/>
    </row>
    <row r="194" spans="1:21" s="10" customFormat="1" ht="62.25" customHeight="1" x14ac:dyDescent="0.25">
      <c r="A194" s="14"/>
      <c r="B194" s="29" t="s">
        <v>265</v>
      </c>
      <c r="C194" s="16" t="s">
        <v>287</v>
      </c>
      <c r="D194" s="37"/>
      <c r="E194" s="40">
        <f>E195</f>
        <v>499</v>
      </c>
      <c r="F194" s="40">
        <f>F195</f>
        <v>249.48</v>
      </c>
      <c r="G194" s="40">
        <v>499</v>
      </c>
      <c r="H194" s="44">
        <v>489</v>
      </c>
      <c r="I194" s="40">
        <v>0</v>
      </c>
      <c r="J194" s="40">
        <v>0</v>
      </c>
      <c r="K194" s="38"/>
      <c r="L194" s="36"/>
      <c r="M194" s="36"/>
      <c r="N194" s="36"/>
      <c r="O194" s="36"/>
      <c r="P194" s="36"/>
      <c r="Q194" s="36"/>
      <c r="R194" s="36"/>
      <c r="S194" s="36"/>
      <c r="T194" s="36"/>
      <c r="U194" s="36"/>
    </row>
    <row r="195" spans="1:21" s="10" customFormat="1" ht="61.5" customHeight="1" x14ac:dyDescent="0.25">
      <c r="A195" s="14"/>
      <c r="B195" s="29" t="s">
        <v>366</v>
      </c>
      <c r="C195" s="16" t="s">
        <v>287</v>
      </c>
      <c r="D195" s="16" t="s">
        <v>488</v>
      </c>
      <c r="E195" s="40">
        <v>499</v>
      </c>
      <c r="F195" s="40">
        <v>249.48</v>
      </c>
      <c r="G195" s="40">
        <v>499</v>
      </c>
      <c r="H195" s="44">
        <v>489</v>
      </c>
      <c r="I195" s="40">
        <v>0</v>
      </c>
      <c r="J195" s="40">
        <v>0</v>
      </c>
      <c r="K195" s="38"/>
      <c r="L195" s="36"/>
      <c r="M195" s="36"/>
      <c r="N195" s="36"/>
      <c r="O195" s="36"/>
      <c r="P195" s="36"/>
      <c r="Q195" s="36"/>
      <c r="R195" s="36"/>
      <c r="S195" s="36"/>
      <c r="T195" s="36"/>
      <c r="U195" s="36"/>
    </row>
    <row r="196" spans="1:21" s="10" customFormat="1" ht="90" x14ac:dyDescent="0.25">
      <c r="A196" s="14"/>
      <c r="B196" s="29" t="s">
        <v>266</v>
      </c>
      <c r="C196" s="16" t="s">
        <v>288</v>
      </c>
      <c r="D196" s="37"/>
      <c r="E196" s="40">
        <f>E197</f>
        <v>8580</v>
      </c>
      <c r="F196" s="40">
        <f>F197</f>
        <v>7624.8</v>
      </c>
      <c r="G196" s="40">
        <v>8580</v>
      </c>
      <c r="H196" s="44">
        <v>10586</v>
      </c>
      <c r="I196" s="40">
        <v>0</v>
      </c>
      <c r="J196" s="40">
        <v>0</v>
      </c>
      <c r="K196" s="38"/>
      <c r="L196" s="36"/>
      <c r="M196" s="36"/>
      <c r="N196" s="36"/>
      <c r="O196" s="36"/>
      <c r="P196" s="36"/>
      <c r="Q196" s="36"/>
      <c r="R196" s="36"/>
      <c r="S196" s="36"/>
      <c r="T196" s="36"/>
      <c r="U196" s="36"/>
    </row>
    <row r="197" spans="1:21" s="10" customFormat="1" ht="90" x14ac:dyDescent="0.25">
      <c r="A197" s="14"/>
      <c r="B197" s="29" t="s">
        <v>367</v>
      </c>
      <c r="C197" s="16" t="s">
        <v>288</v>
      </c>
      <c r="D197" s="16" t="s">
        <v>351</v>
      </c>
      <c r="E197" s="40">
        <v>8580</v>
      </c>
      <c r="F197" s="40">
        <v>7624.8</v>
      </c>
      <c r="G197" s="40">
        <v>8580</v>
      </c>
      <c r="H197" s="44">
        <v>10586</v>
      </c>
      <c r="I197" s="40">
        <v>0</v>
      </c>
      <c r="J197" s="40">
        <v>0</v>
      </c>
      <c r="K197" s="38"/>
      <c r="L197" s="36"/>
      <c r="M197" s="36"/>
      <c r="N197" s="36"/>
      <c r="O197" s="36"/>
      <c r="P197" s="36"/>
      <c r="Q197" s="36"/>
      <c r="R197" s="36"/>
      <c r="S197" s="36"/>
      <c r="T197" s="36"/>
      <c r="U197" s="36"/>
    </row>
    <row r="198" spans="1:21" s="10" customFormat="1" ht="90" x14ac:dyDescent="0.25">
      <c r="A198" s="14"/>
      <c r="B198" s="29" t="s">
        <v>267</v>
      </c>
      <c r="C198" s="16" t="s">
        <v>289</v>
      </c>
      <c r="D198" s="37"/>
      <c r="E198" s="40">
        <f>E199</f>
        <v>35281.5</v>
      </c>
      <c r="F198" s="40">
        <f>F199</f>
        <v>12513.99143</v>
      </c>
      <c r="G198" s="40">
        <v>35281.5</v>
      </c>
      <c r="H198" s="44">
        <v>39582.1</v>
      </c>
      <c r="I198" s="40">
        <v>41255</v>
      </c>
      <c r="J198" s="40">
        <v>42905.2</v>
      </c>
      <c r="K198" s="38"/>
      <c r="L198" s="36"/>
      <c r="M198" s="36"/>
      <c r="N198" s="36"/>
      <c r="O198" s="36"/>
      <c r="P198" s="36"/>
      <c r="Q198" s="36"/>
      <c r="R198" s="36"/>
      <c r="S198" s="36"/>
      <c r="T198" s="36"/>
      <c r="U198" s="36"/>
    </row>
    <row r="199" spans="1:21" s="10" customFormat="1" ht="90" x14ac:dyDescent="0.25">
      <c r="A199" s="14"/>
      <c r="B199" s="29" t="s">
        <v>368</v>
      </c>
      <c r="C199" s="16" t="s">
        <v>289</v>
      </c>
      <c r="D199" s="16" t="s">
        <v>369</v>
      </c>
      <c r="E199" s="40">
        <v>35281.5</v>
      </c>
      <c r="F199" s="40">
        <v>12513.99143</v>
      </c>
      <c r="G199" s="40">
        <v>35281.5</v>
      </c>
      <c r="H199" s="44">
        <v>39582.1</v>
      </c>
      <c r="I199" s="40">
        <v>41255</v>
      </c>
      <c r="J199" s="40">
        <v>42905.2</v>
      </c>
      <c r="K199" s="38"/>
      <c r="L199" s="36"/>
      <c r="M199" s="36"/>
      <c r="N199" s="36"/>
      <c r="O199" s="36"/>
      <c r="P199" s="36"/>
      <c r="Q199" s="36"/>
      <c r="R199" s="36"/>
      <c r="S199" s="36"/>
      <c r="T199" s="36"/>
      <c r="U199" s="36"/>
    </row>
    <row r="200" spans="1:21" s="10" customFormat="1" ht="78.75" customHeight="1" x14ac:dyDescent="0.25">
      <c r="A200" s="14"/>
      <c r="B200" s="29" t="s">
        <v>419</v>
      </c>
      <c r="C200" s="16" t="s">
        <v>420</v>
      </c>
      <c r="D200" s="16"/>
      <c r="E200" s="40">
        <f>E201</f>
        <v>267798</v>
      </c>
      <c r="F200" s="40">
        <f>F201</f>
        <v>206225.80291999999</v>
      </c>
      <c r="G200" s="40">
        <v>267798</v>
      </c>
      <c r="H200" s="44">
        <v>0</v>
      </c>
      <c r="I200" s="40">
        <v>0</v>
      </c>
      <c r="J200" s="40">
        <v>0</v>
      </c>
      <c r="K200" s="38"/>
      <c r="L200" s="36"/>
      <c r="M200" s="36"/>
      <c r="N200" s="36"/>
      <c r="O200" s="36"/>
      <c r="P200" s="36"/>
      <c r="Q200" s="36"/>
      <c r="R200" s="36"/>
      <c r="S200" s="36"/>
      <c r="T200" s="36"/>
      <c r="U200" s="36"/>
    </row>
    <row r="201" spans="1:21" s="10" customFormat="1" ht="79.5" customHeight="1" x14ac:dyDescent="0.25">
      <c r="A201" s="14"/>
      <c r="B201" s="29" t="s">
        <v>421</v>
      </c>
      <c r="C201" s="16" t="s">
        <v>420</v>
      </c>
      <c r="D201" s="16" t="s">
        <v>363</v>
      </c>
      <c r="E201" s="40">
        <v>267798</v>
      </c>
      <c r="F201" s="40">
        <v>206225.80291999999</v>
      </c>
      <c r="G201" s="40">
        <v>267798</v>
      </c>
      <c r="H201" s="44">
        <v>0</v>
      </c>
      <c r="I201" s="40">
        <v>0</v>
      </c>
      <c r="J201" s="40">
        <v>0</v>
      </c>
      <c r="K201" s="38"/>
      <c r="L201" s="36"/>
      <c r="M201" s="36"/>
      <c r="N201" s="36"/>
      <c r="O201" s="36"/>
      <c r="P201" s="36"/>
      <c r="Q201" s="36"/>
      <c r="R201" s="36"/>
      <c r="S201" s="36"/>
      <c r="T201" s="36"/>
      <c r="U201" s="36"/>
    </row>
    <row r="202" spans="1:21" s="10" customFormat="1" ht="123" customHeight="1" x14ac:dyDescent="0.25">
      <c r="A202" s="14"/>
      <c r="B202" s="29" t="s">
        <v>268</v>
      </c>
      <c r="C202" s="16" t="s">
        <v>290</v>
      </c>
      <c r="D202" s="37"/>
      <c r="E202" s="40">
        <f>E203</f>
        <v>1177.2</v>
      </c>
      <c r="F202" s="40">
        <f>F203</f>
        <v>367.2</v>
      </c>
      <c r="G202" s="40">
        <v>1177.2</v>
      </c>
      <c r="H202" s="44">
        <v>568</v>
      </c>
      <c r="I202" s="40">
        <v>903.4</v>
      </c>
      <c r="J202" s="40">
        <v>897.5</v>
      </c>
      <c r="K202" s="38"/>
      <c r="L202" s="36"/>
      <c r="M202" s="36"/>
      <c r="N202" s="36"/>
      <c r="O202" s="36"/>
      <c r="P202" s="36"/>
      <c r="Q202" s="36"/>
      <c r="R202" s="36"/>
      <c r="S202" s="36"/>
      <c r="T202" s="36"/>
      <c r="U202" s="36"/>
    </row>
    <row r="203" spans="1:21" s="10" customFormat="1" ht="123.75" customHeight="1" x14ac:dyDescent="0.25">
      <c r="A203" s="14"/>
      <c r="B203" s="29" t="s">
        <v>370</v>
      </c>
      <c r="C203" s="16" t="s">
        <v>290</v>
      </c>
      <c r="D203" s="16" t="s">
        <v>371</v>
      </c>
      <c r="E203" s="40">
        <v>1177.2</v>
      </c>
      <c r="F203" s="40">
        <v>367.2</v>
      </c>
      <c r="G203" s="40">
        <v>1177.2</v>
      </c>
      <c r="H203" s="44">
        <v>568</v>
      </c>
      <c r="I203" s="40">
        <v>903.4</v>
      </c>
      <c r="J203" s="40">
        <v>897.5</v>
      </c>
      <c r="K203" s="38"/>
      <c r="L203" s="36"/>
      <c r="M203" s="36"/>
      <c r="N203" s="36"/>
      <c r="O203" s="36"/>
      <c r="P203" s="36"/>
      <c r="Q203" s="36"/>
      <c r="R203" s="36"/>
      <c r="S203" s="36"/>
      <c r="T203" s="36"/>
      <c r="U203" s="36"/>
    </row>
    <row r="204" spans="1:21" s="10" customFormat="1" ht="94.5" customHeight="1" x14ac:dyDescent="0.25">
      <c r="A204" s="14"/>
      <c r="B204" s="29" t="s">
        <v>269</v>
      </c>
      <c r="C204" s="16" t="s">
        <v>291</v>
      </c>
      <c r="D204" s="37"/>
      <c r="E204" s="40">
        <f>E205</f>
        <v>9908.7000000000007</v>
      </c>
      <c r="F204" s="40">
        <f>F205</f>
        <v>3876.6824099999999</v>
      </c>
      <c r="G204" s="40">
        <v>9908.7000000000007</v>
      </c>
      <c r="H204" s="44">
        <v>4840.5</v>
      </c>
      <c r="I204" s="40">
        <v>0</v>
      </c>
      <c r="J204" s="40">
        <v>0</v>
      </c>
      <c r="K204" s="38"/>
      <c r="L204" s="36"/>
      <c r="M204" s="36"/>
      <c r="N204" s="36"/>
      <c r="O204" s="36"/>
      <c r="P204" s="36"/>
      <c r="Q204" s="36"/>
      <c r="R204" s="36"/>
      <c r="S204" s="36"/>
      <c r="T204" s="36"/>
      <c r="U204" s="36"/>
    </row>
    <row r="205" spans="1:21" s="10" customFormat="1" ht="93" customHeight="1" x14ac:dyDescent="0.25">
      <c r="A205" s="14"/>
      <c r="B205" s="29" t="s">
        <v>372</v>
      </c>
      <c r="C205" s="16" t="s">
        <v>291</v>
      </c>
      <c r="D205" s="16" t="s">
        <v>365</v>
      </c>
      <c r="E205" s="40">
        <v>9908.7000000000007</v>
      </c>
      <c r="F205" s="40">
        <v>3876.6824099999999</v>
      </c>
      <c r="G205" s="40">
        <v>9908.7000000000007</v>
      </c>
      <c r="H205" s="44">
        <v>4840.5</v>
      </c>
      <c r="I205" s="40">
        <v>0</v>
      </c>
      <c r="J205" s="40">
        <v>0</v>
      </c>
      <c r="K205" s="38"/>
      <c r="L205" s="36"/>
      <c r="M205" s="36"/>
      <c r="N205" s="36"/>
      <c r="O205" s="36"/>
      <c r="P205" s="36"/>
      <c r="Q205" s="36"/>
      <c r="R205" s="36"/>
      <c r="S205" s="36"/>
      <c r="T205" s="36"/>
      <c r="U205" s="36"/>
    </row>
    <row r="206" spans="1:21" s="10" customFormat="1" ht="154.5" customHeight="1" x14ac:dyDescent="0.25">
      <c r="A206" s="14"/>
      <c r="B206" s="29" t="s">
        <v>422</v>
      </c>
      <c r="C206" s="16" t="s">
        <v>423</v>
      </c>
      <c r="D206" s="16"/>
      <c r="E206" s="40">
        <v>14762.8</v>
      </c>
      <c r="F206" s="40">
        <f>SUM(F207:F209)</f>
        <v>0</v>
      </c>
      <c r="G206" s="40">
        <f>SUM(G207:G209)</f>
        <v>14762.8</v>
      </c>
      <c r="H206" s="44">
        <v>0</v>
      </c>
      <c r="I206" s="40">
        <v>0</v>
      </c>
      <c r="J206" s="40">
        <v>0</v>
      </c>
      <c r="K206" s="38"/>
      <c r="L206" s="36"/>
      <c r="M206" s="36"/>
      <c r="N206" s="36"/>
      <c r="O206" s="36"/>
      <c r="P206" s="36"/>
      <c r="Q206" s="36"/>
      <c r="R206" s="36"/>
      <c r="S206" s="36"/>
      <c r="T206" s="36"/>
      <c r="U206" s="36"/>
    </row>
    <row r="207" spans="1:21" s="10" customFormat="1" ht="165" x14ac:dyDescent="0.25">
      <c r="A207" s="14"/>
      <c r="B207" s="29" t="s">
        <v>426</v>
      </c>
      <c r="C207" s="16" t="s">
        <v>423</v>
      </c>
      <c r="D207" s="16" t="s">
        <v>85</v>
      </c>
      <c r="E207" s="40"/>
      <c r="F207" s="40">
        <v>0</v>
      </c>
      <c r="G207" s="40"/>
      <c r="H207" s="44"/>
      <c r="I207" s="40"/>
      <c r="J207" s="40"/>
      <c r="K207" s="38"/>
      <c r="L207" s="36"/>
      <c r="M207" s="36"/>
      <c r="N207" s="36"/>
      <c r="O207" s="36"/>
      <c r="P207" s="36"/>
      <c r="Q207" s="36"/>
      <c r="R207" s="36"/>
      <c r="S207" s="36"/>
      <c r="T207" s="36"/>
      <c r="U207" s="36"/>
    </row>
    <row r="208" spans="1:21" s="10" customFormat="1" ht="153.75" customHeight="1" x14ac:dyDescent="0.25">
      <c r="A208" s="14"/>
      <c r="B208" s="29" t="s">
        <v>424</v>
      </c>
      <c r="C208" s="16" t="s">
        <v>423</v>
      </c>
      <c r="D208" s="16" t="s">
        <v>363</v>
      </c>
      <c r="E208" s="40">
        <v>14762.8</v>
      </c>
      <c r="F208" s="40">
        <v>0</v>
      </c>
      <c r="G208" s="40">
        <v>14762.8</v>
      </c>
      <c r="H208" s="44">
        <v>0</v>
      </c>
      <c r="I208" s="40">
        <v>0</v>
      </c>
      <c r="J208" s="40">
        <v>0</v>
      </c>
      <c r="K208" s="38"/>
      <c r="L208" s="36"/>
      <c r="M208" s="36"/>
      <c r="N208" s="36"/>
      <c r="O208" s="36"/>
      <c r="P208" s="36"/>
      <c r="Q208" s="36"/>
      <c r="R208" s="36"/>
      <c r="S208" s="36"/>
      <c r="T208" s="36"/>
      <c r="U208" s="36"/>
    </row>
    <row r="209" spans="1:21" s="10" customFormat="1" ht="165" x14ac:dyDescent="0.25">
      <c r="A209" s="14"/>
      <c r="B209" s="29" t="s">
        <v>425</v>
      </c>
      <c r="C209" s="16" t="s">
        <v>423</v>
      </c>
      <c r="D209" s="16" t="s">
        <v>144</v>
      </c>
      <c r="E209" s="40"/>
      <c r="F209" s="40">
        <v>0</v>
      </c>
      <c r="G209" s="40"/>
      <c r="H209" s="44"/>
      <c r="I209" s="40"/>
      <c r="J209" s="40"/>
      <c r="K209" s="38"/>
      <c r="L209" s="36"/>
      <c r="M209" s="36"/>
      <c r="N209" s="36"/>
      <c r="O209" s="36"/>
      <c r="P209" s="36"/>
      <c r="Q209" s="36"/>
      <c r="R209" s="36"/>
      <c r="S209" s="36"/>
      <c r="T209" s="36"/>
      <c r="U209" s="36"/>
    </row>
    <row r="210" spans="1:21" s="10" customFormat="1" ht="75" x14ac:dyDescent="0.25">
      <c r="A210" s="14"/>
      <c r="B210" s="29" t="s">
        <v>427</v>
      </c>
      <c r="C210" s="16" t="s">
        <v>428</v>
      </c>
      <c r="D210" s="16"/>
      <c r="E210" s="40">
        <f>E211</f>
        <v>18466.3</v>
      </c>
      <c r="F210" s="40">
        <f>F211</f>
        <v>16394.995080000001</v>
      </c>
      <c r="G210" s="40">
        <v>18466.3</v>
      </c>
      <c r="H210" s="44">
        <v>0</v>
      </c>
      <c r="I210" s="40">
        <v>0</v>
      </c>
      <c r="J210" s="40">
        <v>0</v>
      </c>
      <c r="K210" s="38"/>
      <c r="L210" s="36"/>
      <c r="M210" s="36"/>
      <c r="N210" s="36"/>
      <c r="O210" s="36"/>
      <c r="P210" s="36"/>
      <c r="Q210" s="36"/>
      <c r="R210" s="36"/>
      <c r="S210" s="36"/>
      <c r="T210" s="36"/>
      <c r="U210" s="36"/>
    </row>
    <row r="211" spans="1:21" s="10" customFormat="1" ht="75" x14ac:dyDescent="0.25">
      <c r="A211" s="14"/>
      <c r="B211" s="29" t="s">
        <v>433</v>
      </c>
      <c r="C211" s="16" t="s">
        <v>428</v>
      </c>
      <c r="D211" s="16" t="s">
        <v>46</v>
      </c>
      <c r="E211" s="40">
        <v>18466.3</v>
      </c>
      <c r="F211" s="40">
        <v>16394.995080000001</v>
      </c>
      <c r="G211" s="40">
        <v>18466.3</v>
      </c>
      <c r="H211" s="44">
        <v>0</v>
      </c>
      <c r="I211" s="40">
        <v>0</v>
      </c>
      <c r="J211" s="40">
        <v>0</v>
      </c>
      <c r="K211" s="38"/>
      <c r="L211" s="36"/>
      <c r="M211" s="36"/>
      <c r="N211" s="36"/>
      <c r="O211" s="36"/>
      <c r="P211" s="36"/>
      <c r="Q211" s="36"/>
      <c r="R211" s="36"/>
      <c r="S211" s="36"/>
      <c r="T211" s="36"/>
      <c r="U211" s="36"/>
    </row>
    <row r="212" spans="1:21" s="10" customFormat="1" ht="108.75" customHeight="1" x14ac:dyDescent="0.25">
      <c r="A212" s="14"/>
      <c r="B212" s="29" t="s">
        <v>429</v>
      </c>
      <c r="C212" s="16" t="s">
        <v>430</v>
      </c>
      <c r="D212" s="16"/>
      <c r="E212" s="40">
        <f>E213</f>
        <v>130059.5</v>
      </c>
      <c r="F212" s="40">
        <f>F213</f>
        <v>74652.850009999995</v>
      </c>
      <c r="G212" s="40">
        <v>130059.5</v>
      </c>
      <c r="H212" s="44">
        <v>0</v>
      </c>
      <c r="I212" s="40">
        <v>0</v>
      </c>
      <c r="J212" s="40">
        <v>0</v>
      </c>
      <c r="K212" s="38"/>
      <c r="L212" s="36"/>
      <c r="M212" s="36"/>
      <c r="N212" s="36"/>
      <c r="O212" s="36"/>
      <c r="P212" s="36"/>
      <c r="Q212" s="36"/>
      <c r="R212" s="36"/>
      <c r="S212" s="36"/>
      <c r="T212" s="36"/>
      <c r="U212" s="36"/>
    </row>
    <row r="213" spans="1:21" s="10" customFormat="1" ht="108" customHeight="1" x14ac:dyDescent="0.25">
      <c r="A213" s="14"/>
      <c r="B213" s="29" t="s">
        <v>434</v>
      </c>
      <c r="C213" s="16" t="s">
        <v>430</v>
      </c>
      <c r="D213" s="16" t="s">
        <v>46</v>
      </c>
      <c r="E213" s="40">
        <v>130059.5</v>
      </c>
      <c r="F213" s="40">
        <v>74652.850009999995</v>
      </c>
      <c r="G213" s="40">
        <v>130059.5</v>
      </c>
      <c r="H213" s="44">
        <v>0</v>
      </c>
      <c r="I213" s="40">
        <v>0</v>
      </c>
      <c r="J213" s="40">
        <v>0</v>
      </c>
      <c r="K213" s="38"/>
      <c r="L213" s="36"/>
      <c r="M213" s="36"/>
      <c r="N213" s="36"/>
      <c r="O213" s="36"/>
      <c r="P213" s="36"/>
      <c r="Q213" s="36"/>
      <c r="R213" s="36"/>
      <c r="S213" s="36"/>
      <c r="T213" s="36"/>
      <c r="U213" s="36"/>
    </row>
    <row r="214" spans="1:21" s="10" customFormat="1" ht="75" x14ac:dyDescent="0.25">
      <c r="A214" s="14"/>
      <c r="B214" s="29" t="s">
        <v>431</v>
      </c>
      <c r="C214" s="16" t="s">
        <v>432</v>
      </c>
      <c r="D214" s="16"/>
      <c r="E214" s="40">
        <f>E215</f>
        <v>13019.112999999999</v>
      </c>
      <c r="F214" s="40">
        <f>F215</f>
        <v>9264.4093799999991</v>
      </c>
      <c r="G214" s="40">
        <v>13019.112999999999</v>
      </c>
      <c r="H214" s="44">
        <v>0</v>
      </c>
      <c r="I214" s="40">
        <v>0</v>
      </c>
      <c r="J214" s="40">
        <v>0</v>
      </c>
      <c r="K214" s="38"/>
      <c r="L214" s="36"/>
      <c r="M214" s="36"/>
      <c r="N214" s="36"/>
      <c r="O214" s="36"/>
      <c r="P214" s="36"/>
      <c r="Q214" s="36"/>
      <c r="R214" s="36"/>
      <c r="S214" s="36"/>
      <c r="T214" s="36"/>
      <c r="U214" s="36"/>
    </row>
    <row r="215" spans="1:21" s="10" customFormat="1" ht="75" x14ac:dyDescent="0.25">
      <c r="A215" s="14"/>
      <c r="B215" s="29" t="s">
        <v>435</v>
      </c>
      <c r="C215" s="16" t="s">
        <v>432</v>
      </c>
      <c r="D215" s="16" t="s">
        <v>363</v>
      </c>
      <c r="E215" s="40">
        <v>13019.112999999999</v>
      </c>
      <c r="F215" s="40">
        <v>9264.4093799999991</v>
      </c>
      <c r="G215" s="40">
        <v>13019.112999999999</v>
      </c>
      <c r="H215" s="44">
        <v>0</v>
      </c>
      <c r="I215" s="40">
        <v>0</v>
      </c>
      <c r="J215" s="40">
        <v>0</v>
      </c>
      <c r="K215" s="38"/>
      <c r="L215" s="36"/>
      <c r="M215" s="36"/>
      <c r="N215" s="36"/>
      <c r="O215" s="36"/>
      <c r="P215" s="36"/>
      <c r="Q215" s="36"/>
      <c r="R215" s="36"/>
      <c r="S215" s="36"/>
      <c r="T215" s="36"/>
      <c r="U215" s="36"/>
    </row>
    <row r="216" spans="1:21" s="10" customFormat="1" ht="63" customHeight="1" x14ac:dyDescent="0.25">
      <c r="A216" s="14"/>
      <c r="B216" s="29" t="s">
        <v>270</v>
      </c>
      <c r="C216" s="16" t="s">
        <v>292</v>
      </c>
      <c r="D216" s="37"/>
      <c r="E216" s="40">
        <v>0</v>
      </c>
      <c r="F216" s="40">
        <v>0</v>
      </c>
      <c r="G216" s="40">
        <v>0</v>
      </c>
      <c r="H216" s="44">
        <v>14583.7</v>
      </c>
      <c r="I216" s="40">
        <v>14583.7</v>
      </c>
      <c r="J216" s="40">
        <v>0</v>
      </c>
      <c r="K216" s="38"/>
      <c r="L216" s="36"/>
      <c r="M216" s="36"/>
      <c r="N216" s="36"/>
      <c r="O216" s="36"/>
      <c r="P216" s="36"/>
      <c r="Q216" s="36"/>
      <c r="R216" s="36"/>
      <c r="S216" s="36"/>
      <c r="T216" s="36"/>
      <c r="U216" s="36"/>
    </row>
    <row r="217" spans="1:21" s="10" customFormat="1" ht="63.75" customHeight="1" x14ac:dyDescent="0.25">
      <c r="A217" s="14"/>
      <c r="B217" s="29" t="s">
        <v>373</v>
      </c>
      <c r="C217" s="16" t="s">
        <v>292</v>
      </c>
      <c r="D217" s="16" t="s">
        <v>374</v>
      </c>
      <c r="E217" s="40">
        <v>0</v>
      </c>
      <c r="F217" s="40">
        <v>0</v>
      </c>
      <c r="G217" s="40">
        <v>0</v>
      </c>
      <c r="H217" s="44">
        <v>14583.7</v>
      </c>
      <c r="I217" s="40">
        <v>14583.7</v>
      </c>
      <c r="J217" s="40">
        <v>0</v>
      </c>
      <c r="K217" s="38"/>
      <c r="L217" s="36"/>
      <c r="M217" s="36"/>
      <c r="N217" s="36"/>
      <c r="O217" s="36"/>
      <c r="P217" s="36"/>
      <c r="Q217" s="36"/>
      <c r="R217" s="36"/>
      <c r="S217" s="36"/>
      <c r="T217" s="36"/>
      <c r="U217" s="36"/>
    </row>
    <row r="218" spans="1:21" s="10" customFormat="1" ht="63.75" customHeight="1" x14ac:dyDescent="0.25">
      <c r="A218" s="14"/>
      <c r="B218" s="29" t="s">
        <v>271</v>
      </c>
      <c r="C218" s="16" t="s">
        <v>293</v>
      </c>
      <c r="D218" s="37"/>
      <c r="E218" s="40">
        <v>0</v>
      </c>
      <c r="F218" s="40">
        <v>0</v>
      </c>
      <c r="G218" s="40">
        <v>0</v>
      </c>
      <c r="H218" s="44">
        <v>1701.3</v>
      </c>
      <c r="I218" s="40">
        <v>1771</v>
      </c>
      <c r="J218" s="40">
        <v>1770.9</v>
      </c>
      <c r="K218" s="38"/>
      <c r="L218" s="36"/>
      <c r="M218" s="36"/>
      <c r="N218" s="36"/>
      <c r="O218" s="36"/>
      <c r="P218" s="36"/>
      <c r="Q218" s="36"/>
      <c r="R218" s="36"/>
      <c r="S218" s="36"/>
      <c r="T218" s="36"/>
      <c r="U218" s="36"/>
    </row>
    <row r="219" spans="1:21" s="10" customFormat="1" ht="63" customHeight="1" x14ac:dyDescent="0.25">
      <c r="A219" s="14"/>
      <c r="B219" s="29" t="s">
        <v>375</v>
      </c>
      <c r="C219" s="16" t="s">
        <v>293</v>
      </c>
      <c r="D219" s="16" t="s">
        <v>217</v>
      </c>
      <c r="E219" s="40">
        <v>0</v>
      </c>
      <c r="F219" s="40">
        <v>0</v>
      </c>
      <c r="G219" s="40">
        <v>0</v>
      </c>
      <c r="H219" s="44">
        <v>1701.3</v>
      </c>
      <c r="I219" s="40">
        <v>1771</v>
      </c>
      <c r="J219" s="40">
        <v>1770.9</v>
      </c>
      <c r="K219" s="38"/>
      <c r="L219" s="36"/>
      <c r="M219" s="36"/>
      <c r="N219" s="36"/>
      <c r="O219" s="36"/>
      <c r="P219" s="36"/>
      <c r="Q219" s="36"/>
      <c r="R219" s="36"/>
      <c r="S219" s="36"/>
      <c r="T219" s="36"/>
      <c r="U219" s="36"/>
    </row>
    <row r="220" spans="1:21" s="10" customFormat="1" ht="63" customHeight="1" x14ac:dyDescent="0.25">
      <c r="A220" s="14"/>
      <c r="B220" s="29" t="s">
        <v>436</v>
      </c>
      <c r="C220" s="16" t="s">
        <v>437</v>
      </c>
      <c r="D220" s="16"/>
      <c r="E220" s="40">
        <f>E221</f>
        <v>2616.5500000000002</v>
      </c>
      <c r="F220" s="40">
        <f>F221</f>
        <v>0</v>
      </c>
      <c r="G220" s="40">
        <v>2616.5500000000002</v>
      </c>
      <c r="H220" s="44">
        <v>0</v>
      </c>
      <c r="I220" s="40">
        <v>0</v>
      </c>
      <c r="J220" s="40">
        <v>0</v>
      </c>
      <c r="K220" s="38"/>
      <c r="L220" s="36"/>
      <c r="M220" s="36"/>
      <c r="N220" s="36"/>
      <c r="O220" s="36"/>
      <c r="P220" s="36"/>
      <c r="Q220" s="36"/>
      <c r="R220" s="36"/>
      <c r="S220" s="36"/>
      <c r="T220" s="36"/>
      <c r="U220" s="36"/>
    </row>
    <row r="221" spans="1:21" s="10" customFormat="1" ht="63" customHeight="1" x14ac:dyDescent="0.25">
      <c r="A221" s="14"/>
      <c r="B221" s="29" t="s">
        <v>438</v>
      </c>
      <c r="C221" s="16" t="s">
        <v>437</v>
      </c>
      <c r="D221" s="16" t="s">
        <v>374</v>
      </c>
      <c r="E221" s="40">
        <v>2616.5500000000002</v>
      </c>
      <c r="F221" s="40">
        <v>0</v>
      </c>
      <c r="G221" s="40">
        <v>2616.5500000000002</v>
      </c>
      <c r="H221" s="44">
        <v>0</v>
      </c>
      <c r="I221" s="40">
        <v>0</v>
      </c>
      <c r="J221" s="40">
        <v>0</v>
      </c>
      <c r="K221" s="38"/>
      <c r="L221" s="36"/>
      <c r="M221" s="36"/>
      <c r="N221" s="36"/>
      <c r="O221" s="36"/>
      <c r="P221" s="36"/>
      <c r="Q221" s="36"/>
      <c r="R221" s="36"/>
      <c r="S221" s="36"/>
      <c r="T221" s="36"/>
      <c r="U221" s="36"/>
    </row>
    <row r="222" spans="1:21" s="10" customFormat="1" ht="33.75" customHeight="1" x14ac:dyDescent="0.25">
      <c r="A222" s="14"/>
      <c r="B222" s="29" t="s">
        <v>272</v>
      </c>
      <c r="C222" s="16" t="s">
        <v>294</v>
      </c>
      <c r="D222" s="37"/>
      <c r="E222" s="40">
        <f>E223</f>
        <v>1211</v>
      </c>
      <c r="F222" s="40">
        <f>F223</f>
        <v>1113.9566199999999</v>
      </c>
      <c r="G222" s="40">
        <v>1211</v>
      </c>
      <c r="H222" s="44">
        <v>1644</v>
      </c>
      <c r="I222" s="40">
        <v>1644</v>
      </c>
      <c r="J222" s="40">
        <v>1644</v>
      </c>
      <c r="K222" s="38"/>
      <c r="L222" s="36"/>
      <c r="M222" s="36"/>
      <c r="N222" s="36"/>
      <c r="O222" s="36"/>
      <c r="P222" s="36"/>
      <c r="Q222" s="36"/>
      <c r="R222" s="36"/>
      <c r="S222" s="36"/>
      <c r="T222" s="36"/>
      <c r="U222" s="36"/>
    </row>
    <row r="223" spans="1:21" s="10" customFormat="1" ht="34.5" customHeight="1" x14ac:dyDescent="0.25">
      <c r="A223" s="14"/>
      <c r="B223" s="29" t="s">
        <v>376</v>
      </c>
      <c r="C223" s="16" t="s">
        <v>294</v>
      </c>
      <c r="D223" s="16" t="s">
        <v>374</v>
      </c>
      <c r="E223" s="40">
        <v>1211</v>
      </c>
      <c r="F223" s="40">
        <v>1113.9566199999999</v>
      </c>
      <c r="G223" s="40">
        <v>1211</v>
      </c>
      <c r="H223" s="44">
        <v>1644</v>
      </c>
      <c r="I223" s="40">
        <v>1644</v>
      </c>
      <c r="J223" s="40">
        <v>1644</v>
      </c>
      <c r="K223" s="38"/>
      <c r="L223" s="36"/>
      <c r="M223" s="36"/>
      <c r="N223" s="36"/>
      <c r="O223" s="36"/>
      <c r="P223" s="36"/>
      <c r="Q223" s="36"/>
      <c r="R223" s="36"/>
      <c r="S223" s="36"/>
      <c r="T223" s="36"/>
      <c r="U223" s="36"/>
    </row>
    <row r="224" spans="1:21" s="10" customFormat="1" ht="75" x14ac:dyDescent="0.25">
      <c r="A224" s="14"/>
      <c r="B224" s="29" t="s">
        <v>273</v>
      </c>
      <c r="C224" s="16" t="s">
        <v>295</v>
      </c>
      <c r="D224" s="37"/>
      <c r="E224" s="40">
        <v>118775.6</v>
      </c>
      <c r="F224" s="40">
        <f>F225+F226</f>
        <v>82032.837769999998</v>
      </c>
      <c r="G224" s="40">
        <f>G225+G226</f>
        <v>118775.6</v>
      </c>
      <c r="H224" s="44">
        <v>119504</v>
      </c>
      <c r="I224" s="40">
        <v>0</v>
      </c>
      <c r="J224" s="40">
        <v>0</v>
      </c>
      <c r="K224" s="38"/>
      <c r="L224" s="36"/>
      <c r="M224" s="36"/>
      <c r="N224" s="36"/>
      <c r="O224" s="36"/>
      <c r="P224" s="36"/>
      <c r="Q224" s="36"/>
      <c r="R224" s="36"/>
      <c r="S224" s="36"/>
      <c r="T224" s="36"/>
      <c r="U224" s="36"/>
    </row>
    <row r="225" spans="1:21" s="10" customFormat="1" ht="75" x14ac:dyDescent="0.25">
      <c r="A225" s="14"/>
      <c r="B225" s="29" t="s">
        <v>377</v>
      </c>
      <c r="C225" s="16" t="s">
        <v>295</v>
      </c>
      <c r="D225" s="16" t="s">
        <v>365</v>
      </c>
      <c r="E225" s="40">
        <v>118775.6</v>
      </c>
      <c r="F225" s="40">
        <v>82032.837769999998</v>
      </c>
      <c r="G225" s="40">
        <v>118775.6</v>
      </c>
      <c r="H225" s="44">
        <v>119504</v>
      </c>
      <c r="I225" s="40">
        <v>0</v>
      </c>
      <c r="J225" s="40">
        <v>0</v>
      </c>
      <c r="K225" s="38"/>
      <c r="L225" s="36"/>
      <c r="M225" s="36"/>
      <c r="N225" s="36"/>
      <c r="O225" s="36"/>
      <c r="P225" s="36"/>
      <c r="Q225" s="36"/>
      <c r="R225" s="36"/>
      <c r="S225" s="36"/>
      <c r="T225" s="36"/>
      <c r="U225" s="36"/>
    </row>
    <row r="226" spans="1:21" s="10" customFormat="1" ht="75" x14ac:dyDescent="0.25">
      <c r="A226" s="14"/>
      <c r="B226" s="29" t="s">
        <v>378</v>
      </c>
      <c r="C226" s="16" t="s">
        <v>295</v>
      </c>
      <c r="D226" s="16" t="s">
        <v>144</v>
      </c>
      <c r="E226" s="40"/>
      <c r="F226" s="40">
        <v>0</v>
      </c>
      <c r="G226" s="40"/>
      <c r="H226" s="44">
        <v>0</v>
      </c>
      <c r="I226" s="40"/>
      <c r="J226" s="40"/>
      <c r="K226" s="38"/>
      <c r="L226" s="36"/>
      <c r="M226" s="36"/>
      <c r="N226" s="36"/>
      <c r="O226" s="36"/>
      <c r="P226" s="36"/>
      <c r="Q226" s="36"/>
      <c r="R226" s="36"/>
      <c r="S226" s="36"/>
      <c r="T226" s="36"/>
      <c r="U226" s="36"/>
    </row>
    <row r="227" spans="1:21" s="10" customFormat="1" ht="109.5" customHeight="1" x14ac:dyDescent="0.25">
      <c r="A227" s="14"/>
      <c r="B227" s="29" t="s">
        <v>439</v>
      </c>
      <c r="C227" s="16" t="s">
        <v>440</v>
      </c>
      <c r="D227" s="16"/>
      <c r="E227" s="40">
        <f>E228</f>
        <v>43816.423999999999</v>
      </c>
      <c r="F227" s="40">
        <f>F228</f>
        <v>43200.759030000001</v>
      </c>
      <c r="G227" s="40">
        <v>43816.423999999999</v>
      </c>
      <c r="H227" s="44">
        <v>0</v>
      </c>
      <c r="I227" s="40">
        <v>0</v>
      </c>
      <c r="J227" s="40">
        <v>0</v>
      </c>
      <c r="K227" s="38"/>
      <c r="L227" s="36"/>
      <c r="M227" s="36"/>
      <c r="N227" s="36"/>
      <c r="O227" s="36"/>
      <c r="P227" s="36"/>
      <c r="Q227" s="36"/>
      <c r="R227" s="36"/>
      <c r="S227" s="36"/>
      <c r="T227" s="36"/>
      <c r="U227" s="36"/>
    </row>
    <row r="228" spans="1:21" s="10" customFormat="1" ht="108.75" customHeight="1" x14ac:dyDescent="0.25">
      <c r="A228" s="14"/>
      <c r="B228" s="29" t="s">
        <v>441</v>
      </c>
      <c r="C228" s="16" t="s">
        <v>440</v>
      </c>
      <c r="D228" s="16" t="s">
        <v>130</v>
      </c>
      <c r="E228" s="40">
        <v>43816.423999999999</v>
      </c>
      <c r="F228" s="40">
        <v>43200.759030000001</v>
      </c>
      <c r="G228" s="40">
        <v>43816.423999999999</v>
      </c>
      <c r="H228" s="44">
        <v>0</v>
      </c>
      <c r="I228" s="40">
        <v>0</v>
      </c>
      <c r="J228" s="40">
        <v>0</v>
      </c>
      <c r="K228" s="38"/>
      <c r="L228" s="36"/>
      <c r="M228" s="36"/>
      <c r="N228" s="36"/>
      <c r="O228" s="36"/>
      <c r="P228" s="36"/>
      <c r="Q228" s="36"/>
      <c r="R228" s="36"/>
      <c r="S228" s="36"/>
      <c r="T228" s="36"/>
      <c r="U228" s="36"/>
    </row>
    <row r="229" spans="1:21" s="10" customFormat="1" ht="105" x14ac:dyDescent="0.25">
      <c r="A229" s="14"/>
      <c r="B229" s="29" t="s">
        <v>274</v>
      </c>
      <c r="C229" s="16" t="s">
        <v>296</v>
      </c>
      <c r="D229" s="37"/>
      <c r="E229" s="40">
        <v>0</v>
      </c>
      <c r="F229" s="40">
        <v>0</v>
      </c>
      <c r="G229" s="40">
        <v>0</v>
      </c>
      <c r="H229" s="44">
        <v>17043.8</v>
      </c>
      <c r="I229" s="40">
        <v>0</v>
      </c>
      <c r="J229" s="40">
        <v>0</v>
      </c>
      <c r="K229" s="38"/>
      <c r="L229" s="36"/>
      <c r="M229" s="36"/>
      <c r="N229" s="36"/>
      <c r="O229" s="36"/>
      <c r="P229" s="36"/>
      <c r="Q229" s="36"/>
      <c r="R229" s="36"/>
      <c r="S229" s="36"/>
      <c r="T229" s="36"/>
      <c r="U229" s="36"/>
    </row>
    <row r="230" spans="1:21" s="10" customFormat="1" ht="105" x14ac:dyDescent="0.25">
      <c r="A230" s="14"/>
      <c r="B230" s="29" t="s">
        <v>379</v>
      </c>
      <c r="C230" s="16" t="s">
        <v>296</v>
      </c>
      <c r="D230" s="16" t="s">
        <v>365</v>
      </c>
      <c r="E230" s="40">
        <v>0</v>
      </c>
      <c r="F230" s="40">
        <v>0</v>
      </c>
      <c r="G230" s="40">
        <v>0</v>
      </c>
      <c r="H230" s="44">
        <v>17043.8</v>
      </c>
      <c r="I230" s="40">
        <v>0</v>
      </c>
      <c r="J230" s="40">
        <v>0</v>
      </c>
      <c r="K230" s="38"/>
      <c r="L230" s="36"/>
      <c r="M230" s="36"/>
      <c r="N230" s="36"/>
      <c r="O230" s="36"/>
      <c r="P230" s="36"/>
      <c r="Q230" s="36"/>
      <c r="R230" s="36"/>
      <c r="S230" s="36"/>
      <c r="T230" s="36"/>
      <c r="U230" s="36"/>
    </row>
    <row r="231" spans="1:21" s="10" customFormat="1" ht="135" x14ac:dyDescent="0.25">
      <c r="A231" s="14"/>
      <c r="B231" s="29" t="s">
        <v>275</v>
      </c>
      <c r="C231" s="16" t="s">
        <v>297</v>
      </c>
      <c r="D231" s="37"/>
      <c r="E231" s="40">
        <v>0</v>
      </c>
      <c r="F231" s="40">
        <v>0</v>
      </c>
      <c r="G231" s="40">
        <v>0</v>
      </c>
      <c r="H231" s="44">
        <v>2023.2</v>
      </c>
      <c r="I231" s="40">
        <v>0</v>
      </c>
      <c r="J231" s="40">
        <v>0</v>
      </c>
      <c r="K231" s="38"/>
      <c r="L231" s="36"/>
      <c r="M231" s="36"/>
      <c r="N231" s="36"/>
      <c r="O231" s="36"/>
      <c r="P231" s="36"/>
      <c r="Q231" s="36"/>
      <c r="R231" s="36"/>
      <c r="S231" s="36"/>
      <c r="T231" s="36"/>
      <c r="U231" s="36"/>
    </row>
    <row r="232" spans="1:21" s="10" customFormat="1" ht="135" x14ac:dyDescent="0.25">
      <c r="A232" s="14"/>
      <c r="B232" s="29" t="s">
        <v>380</v>
      </c>
      <c r="C232" s="16" t="s">
        <v>297</v>
      </c>
      <c r="D232" s="16" t="s">
        <v>365</v>
      </c>
      <c r="E232" s="40">
        <v>0</v>
      </c>
      <c r="F232" s="40">
        <v>0</v>
      </c>
      <c r="G232" s="40">
        <v>0</v>
      </c>
      <c r="H232" s="44">
        <v>2023.2</v>
      </c>
      <c r="I232" s="40">
        <v>0</v>
      </c>
      <c r="J232" s="40">
        <v>0</v>
      </c>
      <c r="K232" s="38"/>
      <c r="L232" s="36"/>
      <c r="M232" s="36"/>
      <c r="N232" s="36"/>
      <c r="O232" s="36"/>
      <c r="P232" s="36"/>
      <c r="Q232" s="36"/>
      <c r="R232" s="36"/>
      <c r="S232" s="36"/>
      <c r="T232" s="36"/>
      <c r="U232" s="36"/>
    </row>
    <row r="233" spans="1:21" s="10" customFormat="1" ht="61.5" customHeight="1" x14ac:dyDescent="0.25">
      <c r="A233" s="14"/>
      <c r="B233" s="29" t="s">
        <v>276</v>
      </c>
      <c r="C233" s="16" t="s">
        <v>298</v>
      </c>
      <c r="D233" s="37"/>
      <c r="E233" s="40">
        <v>0</v>
      </c>
      <c r="F233" s="40">
        <v>0</v>
      </c>
      <c r="G233" s="40">
        <v>0</v>
      </c>
      <c r="H233" s="44">
        <v>5010</v>
      </c>
      <c r="I233" s="40">
        <v>0</v>
      </c>
      <c r="J233" s="40">
        <v>0</v>
      </c>
      <c r="K233" s="38"/>
      <c r="L233" s="36"/>
      <c r="M233" s="36"/>
      <c r="N233" s="36"/>
      <c r="O233" s="36"/>
      <c r="P233" s="36"/>
      <c r="Q233" s="36"/>
      <c r="R233" s="36"/>
      <c r="S233" s="36"/>
      <c r="T233" s="36"/>
      <c r="U233" s="36"/>
    </row>
    <row r="234" spans="1:21" s="10" customFormat="1" ht="63" customHeight="1" x14ac:dyDescent="0.25">
      <c r="A234" s="14"/>
      <c r="B234" s="29" t="s">
        <v>408</v>
      </c>
      <c r="C234" s="16" t="s">
        <v>298</v>
      </c>
      <c r="D234" s="16" t="s">
        <v>365</v>
      </c>
      <c r="E234" s="40">
        <v>0</v>
      </c>
      <c r="F234" s="40">
        <v>0</v>
      </c>
      <c r="G234" s="40">
        <v>0</v>
      </c>
      <c r="H234" s="44">
        <v>5010</v>
      </c>
      <c r="I234" s="40">
        <v>0</v>
      </c>
      <c r="J234" s="40">
        <v>0</v>
      </c>
      <c r="K234" s="38"/>
      <c r="L234" s="36"/>
      <c r="M234" s="36"/>
      <c r="N234" s="36"/>
      <c r="O234" s="36"/>
      <c r="P234" s="36"/>
      <c r="Q234" s="36"/>
      <c r="R234" s="36"/>
      <c r="S234" s="36"/>
      <c r="T234" s="36"/>
      <c r="U234" s="36"/>
    </row>
    <row r="235" spans="1:21" s="10" customFormat="1" ht="90" x14ac:dyDescent="0.25">
      <c r="A235" s="14"/>
      <c r="B235" s="29" t="s">
        <v>277</v>
      </c>
      <c r="C235" s="16" t="s">
        <v>299</v>
      </c>
      <c r="D235" s="37"/>
      <c r="E235" s="40">
        <v>0</v>
      </c>
      <c r="F235" s="40">
        <v>0</v>
      </c>
      <c r="G235" s="40">
        <v>0</v>
      </c>
      <c r="H235" s="44">
        <v>12455.7</v>
      </c>
      <c r="I235" s="40">
        <v>0</v>
      </c>
      <c r="J235" s="40">
        <v>0</v>
      </c>
      <c r="K235" s="38"/>
      <c r="L235" s="36"/>
      <c r="M235" s="36"/>
      <c r="N235" s="36"/>
      <c r="O235" s="36"/>
      <c r="P235" s="36"/>
      <c r="Q235" s="36"/>
      <c r="R235" s="36"/>
      <c r="S235" s="36"/>
      <c r="T235" s="36"/>
      <c r="U235" s="36"/>
    </row>
    <row r="236" spans="1:21" s="10" customFormat="1" ht="90" x14ac:dyDescent="0.25">
      <c r="A236" s="14"/>
      <c r="B236" s="29" t="s">
        <v>381</v>
      </c>
      <c r="C236" s="16" t="s">
        <v>299</v>
      </c>
      <c r="D236" s="16" t="s">
        <v>365</v>
      </c>
      <c r="E236" s="40">
        <v>0</v>
      </c>
      <c r="F236" s="40">
        <v>0</v>
      </c>
      <c r="G236" s="40">
        <v>0</v>
      </c>
      <c r="H236" s="44">
        <v>12455.7</v>
      </c>
      <c r="I236" s="40">
        <v>0</v>
      </c>
      <c r="J236" s="40">
        <v>0</v>
      </c>
      <c r="K236" s="38"/>
      <c r="L236" s="36"/>
      <c r="M236" s="36"/>
      <c r="N236" s="36"/>
      <c r="O236" s="36"/>
      <c r="P236" s="36"/>
      <c r="Q236" s="36"/>
      <c r="R236" s="36"/>
      <c r="S236" s="36"/>
      <c r="T236" s="36"/>
      <c r="U236" s="36"/>
    </row>
    <row r="237" spans="1:21" s="10" customFormat="1" ht="166.5" customHeight="1" x14ac:dyDescent="0.25">
      <c r="A237" s="14"/>
      <c r="B237" s="29" t="s">
        <v>278</v>
      </c>
      <c r="C237" s="16" t="s">
        <v>300</v>
      </c>
      <c r="D237" s="37"/>
      <c r="E237" s="40">
        <v>0</v>
      </c>
      <c r="F237" s="40">
        <v>0</v>
      </c>
      <c r="G237" s="40">
        <v>0</v>
      </c>
      <c r="H237" s="44">
        <v>3994</v>
      </c>
      <c r="I237" s="40">
        <v>0</v>
      </c>
      <c r="J237" s="40">
        <v>0</v>
      </c>
      <c r="K237" s="38"/>
      <c r="L237" s="36"/>
      <c r="M237" s="36"/>
      <c r="N237" s="36"/>
      <c r="O237" s="36"/>
      <c r="P237" s="36"/>
      <c r="Q237" s="36"/>
      <c r="R237" s="36"/>
      <c r="S237" s="36"/>
      <c r="T237" s="36"/>
      <c r="U237" s="36"/>
    </row>
    <row r="238" spans="1:21" s="10" customFormat="1" ht="169.5" customHeight="1" x14ac:dyDescent="0.25">
      <c r="A238" s="14"/>
      <c r="B238" s="29" t="s">
        <v>382</v>
      </c>
      <c r="C238" s="16" t="s">
        <v>300</v>
      </c>
      <c r="D238" s="16" t="s">
        <v>365</v>
      </c>
      <c r="E238" s="40">
        <v>0</v>
      </c>
      <c r="F238" s="40">
        <v>0</v>
      </c>
      <c r="G238" s="40">
        <v>0</v>
      </c>
      <c r="H238" s="44">
        <v>3994</v>
      </c>
      <c r="I238" s="40">
        <v>0</v>
      </c>
      <c r="J238" s="40">
        <v>0</v>
      </c>
      <c r="K238" s="38"/>
      <c r="L238" s="36"/>
      <c r="M238" s="36"/>
      <c r="N238" s="36"/>
      <c r="O238" s="36"/>
      <c r="P238" s="36"/>
      <c r="Q238" s="36"/>
      <c r="R238" s="36"/>
      <c r="S238" s="36"/>
      <c r="T238" s="36"/>
      <c r="U238" s="36"/>
    </row>
    <row r="239" spans="1:21" s="10" customFormat="1" ht="76.5" customHeight="1" x14ac:dyDescent="0.25">
      <c r="A239" s="14"/>
      <c r="B239" s="29" t="s">
        <v>442</v>
      </c>
      <c r="C239" s="16" t="s">
        <v>443</v>
      </c>
      <c r="D239" s="16"/>
      <c r="E239" s="40">
        <f>E240</f>
        <v>62614.9</v>
      </c>
      <c r="F239" s="40">
        <f>F240</f>
        <v>62538.685490000003</v>
      </c>
      <c r="G239" s="40">
        <v>62614.9</v>
      </c>
      <c r="H239" s="44">
        <v>0</v>
      </c>
      <c r="I239" s="40">
        <v>0</v>
      </c>
      <c r="J239" s="40">
        <v>0</v>
      </c>
      <c r="K239" s="38"/>
      <c r="L239" s="36"/>
      <c r="M239" s="36"/>
      <c r="N239" s="36"/>
      <c r="O239" s="36"/>
      <c r="P239" s="36"/>
      <c r="Q239" s="36"/>
      <c r="R239" s="36"/>
      <c r="S239" s="36"/>
      <c r="T239" s="36"/>
      <c r="U239" s="36"/>
    </row>
    <row r="240" spans="1:21" s="10" customFormat="1" ht="79.5" customHeight="1" x14ac:dyDescent="0.25">
      <c r="A240" s="14"/>
      <c r="B240" s="29" t="s">
        <v>444</v>
      </c>
      <c r="C240" s="16" t="s">
        <v>443</v>
      </c>
      <c r="D240" s="16" t="s">
        <v>350</v>
      </c>
      <c r="E240" s="40">
        <v>62614.9</v>
      </c>
      <c r="F240" s="40">
        <v>62538.685490000003</v>
      </c>
      <c r="G240" s="40">
        <v>62614.9</v>
      </c>
      <c r="H240" s="44">
        <v>0</v>
      </c>
      <c r="I240" s="40">
        <v>0</v>
      </c>
      <c r="J240" s="40">
        <v>0</v>
      </c>
      <c r="K240" s="38"/>
      <c r="L240" s="36"/>
      <c r="M240" s="36"/>
      <c r="N240" s="36"/>
      <c r="O240" s="36"/>
      <c r="P240" s="36"/>
      <c r="Q240" s="36"/>
      <c r="R240" s="36"/>
      <c r="S240" s="36"/>
      <c r="T240" s="36"/>
      <c r="U240" s="36"/>
    </row>
    <row r="241" spans="1:21" s="10" customFormat="1" ht="45" x14ac:dyDescent="0.25">
      <c r="A241" s="14"/>
      <c r="B241" s="29" t="s">
        <v>445</v>
      </c>
      <c r="C241" s="16" t="s">
        <v>446</v>
      </c>
      <c r="D241" s="16"/>
      <c r="E241" s="40">
        <f>E242</f>
        <v>116124.3</v>
      </c>
      <c r="F241" s="40">
        <f>F242</f>
        <v>116124.29951</v>
      </c>
      <c r="G241" s="40">
        <v>116124.3</v>
      </c>
      <c r="H241" s="44">
        <v>0</v>
      </c>
      <c r="I241" s="40">
        <v>0</v>
      </c>
      <c r="J241" s="40">
        <v>0</v>
      </c>
      <c r="K241" s="38"/>
      <c r="L241" s="36"/>
      <c r="M241" s="36"/>
      <c r="N241" s="36"/>
      <c r="O241" s="36"/>
      <c r="P241" s="36"/>
      <c r="Q241" s="36"/>
      <c r="R241" s="36"/>
      <c r="S241" s="36"/>
      <c r="T241" s="36"/>
      <c r="U241" s="36"/>
    </row>
    <row r="242" spans="1:21" s="10" customFormat="1" ht="65.25" customHeight="1" x14ac:dyDescent="0.25">
      <c r="A242" s="14"/>
      <c r="B242" s="29" t="s">
        <v>447</v>
      </c>
      <c r="C242" s="16" t="s">
        <v>446</v>
      </c>
      <c r="D242" s="16" t="s">
        <v>350</v>
      </c>
      <c r="E242" s="40">
        <v>116124.3</v>
      </c>
      <c r="F242" s="40">
        <v>116124.29951</v>
      </c>
      <c r="G242" s="40">
        <v>116124.3</v>
      </c>
      <c r="H242" s="44">
        <v>0</v>
      </c>
      <c r="I242" s="40">
        <v>0</v>
      </c>
      <c r="J242" s="40">
        <v>0</v>
      </c>
      <c r="K242" s="38"/>
      <c r="L242" s="36"/>
      <c r="M242" s="36"/>
      <c r="N242" s="36"/>
      <c r="O242" s="36"/>
      <c r="P242" s="36"/>
      <c r="Q242" s="36"/>
      <c r="R242" s="36"/>
      <c r="S242" s="36"/>
      <c r="T242" s="36"/>
      <c r="U242" s="36"/>
    </row>
    <row r="243" spans="1:21" s="10" customFormat="1" ht="75" x14ac:dyDescent="0.25">
      <c r="A243" s="14"/>
      <c r="B243" s="29" t="s">
        <v>279</v>
      </c>
      <c r="C243" s="16" t="s">
        <v>301</v>
      </c>
      <c r="D243" s="37"/>
      <c r="E243" s="40">
        <f>E244</f>
        <v>114688.1</v>
      </c>
      <c r="F243" s="40">
        <f>F244</f>
        <v>105596.15205999999</v>
      </c>
      <c r="G243" s="40">
        <v>114688.1</v>
      </c>
      <c r="H243" s="44">
        <v>138123</v>
      </c>
      <c r="I243" s="40">
        <v>138123</v>
      </c>
      <c r="J243" s="40">
        <v>138123</v>
      </c>
      <c r="K243" s="38"/>
      <c r="L243" s="36"/>
      <c r="M243" s="36"/>
      <c r="N243" s="36"/>
      <c r="O243" s="36"/>
      <c r="P243" s="36"/>
      <c r="Q243" s="36"/>
      <c r="R243" s="36"/>
      <c r="S243" s="36"/>
      <c r="T243" s="36"/>
      <c r="U243" s="36"/>
    </row>
    <row r="244" spans="1:21" s="10" customFormat="1" ht="75" x14ac:dyDescent="0.25">
      <c r="A244" s="14"/>
      <c r="B244" s="29" t="s">
        <v>383</v>
      </c>
      <c r="C244" s="16" t="s">
        <v>301</v>
      </c>
      <c r="D244" s="16" t="s">
        <v>350</v>
      </c>
      <c r="E244" s="40">
        <v>114688.1</v>
      </c>
      <c r="F244" s="40">
        <v>105596.15205999999</v>
      </c>
      <c r="G244" s="40">
        <v>114688.1</v>
      </c>
      <c r="H244" s="44">
        <v>138123</v>
      </c>
      <c r="I244" s="40">
        <v>138123</v>
      </c>
      <c r="J244" s="40">
        <v>138123</v>
      </c>
      <c r="K244" s="38"/>
      <c r="L244" s="36"/>
      <c r="M244" s="36"/>
      <c r="N244" s="36"/>
      <c r="O244" s="36"/>
      <c r="P244" s="36"/>
      <c r="Q244" s="36"/>
      <c r="R244" s="36"/>
      <c r="S244" s="36"/>
      <c r="T244" s="36"/>
      <c r="U244" s="36"/>
    </row>
    <row r="245" spans="1:21" s="10" customFormat="1" ht="63.75" customHeight="1" x14ac:dyDescent="0.25">
      <c r="A245" s="14"/>
      <c r="B245" s="29" t="s">
        <v>448</v>
      </c>
      <c r="C245" s="16" t="s">
        <v>449</v>
      </c>
      <c r="D245" s="16"/>
      <c r="E245" s="40">
        <f>E246</f>
        <v>708956</v>
      </c>
      <c r="F245" s="40">
        <f>F246</f>
        <v>238498.00894999999</v>
      </c>
      <c r="G245" s="40">
        <v>708956</v>
      </c>
      <c r="H245" s="44">
        <v>0</v>
      </c>
      <c r="I245" s="40">
        <v>0</v>
      </c>
      <c r="J245" s="40">
        <v>0</v>
      </c>
      <c r="K245" s="38"/>
      <c r="L245" s="36"/>
      <c r="M245" s="36"/>
      <c r="N245" s="36"/>
      <c r="O245" s="36"/>
      <c r="P245" s="36"/>
      <c r="Q245" s="36"/>
      <c r="R245" s="36"/>
      <c r="S245" s="36"/>
      <c r="T245" s="36"/>
      <c r="U245" s="36"/>
    </row>
    <row r="246" spans="1:21" s="10" customFormat="1" ht="66.75" customHeight="1" x14ac:dyDescent="0.25">
      <c r="A246" s="14"/>
      <c r="B246" s="29" t="s">
        <v>450</v>
      </c>
      <c r="C246" s="16" t="s">
        <v>449</v>
      </c>
      <c r="D246" s="16" t="s">
        <v>350</v>
      </c>
      <c r="E246" s="40">
        <v>708956</v>
      </c>
      <c r="F246" s="40">
        <v>238498.00894999999</v>
      </c>
      <c r="G246" s="40">
        <v>708956</v>
      </c>
      <c r="H246" s="44">
        <v>0</v>
      </c>
      <c r="I246" s="40">
        <v>0</v>
      </c>
      <c r="J246" s="40">
        <v>0</v>
      </c>
      <c r="K246" s="38"/>
      <c r="L246" s="36"/>
      <c r="M246" s="36"/>
      <c r="N246" s="36"/>
      <c r="O246" s="36"/>
      <c r="P246" s="36"/>
      <c r="Q246" s="36"/>
      <c r="R246" s="36"/>
      <c r="S246" s="36"/>
      <c r="T246" s="36"/>
      <c r="U246" s="36"/>
    </row>
    <row r="247" spans="1:21" s="10" customFormat="1" ht="90" x14ac:dyDescent="0.25">
      <c r="A247" s="14"/>
      <c r="B247" s="29" t="s">
        <v>451</v>
      </c>
      <c r="C247" s="16" t="s">
        <v>452</v>
      </c>
      <c r="D247" s="16"/>
      <c r="E247" s="40">
        <f>E248</f>
        <v>112348.3</v>
      </c>
      <c r="F247" s="40">
        <f>F248</f>
        <v>112348.3</v>
      </c>
      <c r="G247" s="40">
        <v>112348.3</v>
      </c>
      <c r="H247" s="44">
        <v>0</v>
      </c>
      <c r="I247" s="40">
        <v>0</v>
      </c>
      <c r="J247" s="40">
        <v>0</v>
      </c>
      <c r="K247" s="38"/>
      <c r="L247" s="36"/>
      <c r="M247" s="36"/>
      <c r="N247" s="36"/>
      <c r="O247" s="36"/>
      <c r="P247" s="36"/>
      <c r="Q247" s="36"/>
      <c r="R247" s="36"/>
      <c r="S247" s="36"/>
      <c r="T247" s="36"/>
      <c r="U247" s="36"/>
    </row>
    <row r="248" spans="1:21" s="10" customFormat="1" ht="90" x14ac:dyDescent="0.25">
      <c r="A248" s="14"/>
      <c r="B248" s="29" t="s">
        <v>453</v>
      </c>
      <c r="C248" s="16" t="s">
        <v>452</v>
      </c>
      <c r="D248" s="16" t="s">
        <v>350</v>
      </c>
      <c r="E248" s="40">
        <v>112348.3</v>
      </c>
      <c r="F248" s="40">
        <v>112348.3</v>
      </c>
      <c r="G248" s="40">
        <v>112348.3</v>
      </c>
      <c r="H248" s="44">
        <v>0</v>
      </c>
      <c r="I248" s="40">
        <v>0</v>
      </c>
      <c r="J248" s="40">
        <v>0</v>
      </c>
      <c r="K248" s="38"/>
      <c r="L248" s="36"/>
      <c r="M248" s="36"/>
      <c r="N248" s="36"/>
      <c r="O248" s="36"/>
      <c r="P248" s="36"/>
      <c r="Q248" s="36"/>
      <c r="R248" s="36"/>
      <c r="S248" s="36"/>
      <c r="T248" s="36"/>
      <c r="U248" s="36"/>
    </row>
    <row r="249" spans="1:21" s="10" customFormat="1" ht="78" customHeight="1" x14ac:dyDescent="0.25">
      <c r="A249" s="14"/>
      <c r="B249" s="29" t="s">
        <v>280</v>
      </c>
      <c r="C249" s="16" t="s">
        <v>302</v>
      </c>
      <c r="D249" s="37"/>
      <c r="E249" s="40">
        <f>E250</f>
        <v>197233.5</v>
      </c>
      <c r="F249" s="40">
        <f>F250</f>
        <v>23575.996869999999</v>
      </c>
      <c r="G249" s="40">
        <v>197233.5</v>
      </c>
      <c r="H249" s="44">
        <v>214508.7</v>
      </c>
      <c r="I249" s="40">
        <v>0</v>
      </c>
      <c r="J249" s="40">
        <v>0</v>
      </c>
      <c r="K249" s="38"/>
      <c r="L249" s="36"/>
      <c r="M249" s="36"/>
      <c r="N249" s="36"/>
      <c r="O249" s="36"/>
      <c r="P249" s="36"/>
      <c r="Q249" s="36"/>
      <c r="R249" s="36"/>
      <c r="S249" s="36"/>
      <c r="T249" s="36"/>
      <c r="U249" s="36"/>
    </row>
    <row r="250" spans="1:21" s="10" customFormat="1" ht="78.75" customHeight="1" x14ac:dyDescent="0.25">
      <c r="A250" s="14"/>
      <c r="B250" s="29" t="s">
        <v>384</v>
      </c>
      <c r="C250" s="16" t="s">
        <v>302</v>
      </c>
      <c r="D250" s="16" t="s">
        <v>385</v>
      </c>
      <c r="E250" s="40">
        <v>197233.5</v>
      </c>
      <c r="F250" s="40">
        <v>23575.996869999999</v>
      </c>
      <c r="G250" s="40">
        <v>197233.5</v>
      </c>
      <c r="H250" s="44">
        <v>214508.7</v>
      </c>
      <c r="I250" s="40">
        <v>0</v>
      </c>
      <c r="J250" s="40">
        <v>0</v>
      </c>
      <c r="K250" s="38"/>
      <c r="L250" s="36"/>
      <c r="M250" s="36"/>
      <c r="N250" s="36"/>
      <c r="O250" s="36"/>
      <c r="P250" s="36"/>
      <c r="Q250" s="36"/>
      <c r="R250" s="36"/>
      <c r="S250" s="36"/>
      <c r="T250" s="36"/>
      <c r="U250" s="36"/>
    </row>
    <row r="251" spans="1:21" s="10" customFormat="1" ht="120" x14ac:dyDescent="0.25">
      <c r="A251" s="14"/>
      <c r="B251" s="29" t="s">
        <v>454</v>
      </c>
      <c r="C251" s="16" t="s">
        <v>455</v>
      </c>
      <c r="D251" s="16"/>
      <c r="E251" s="40">
        <f>E252</f>
        <v>11280.5</v>
      </c>
      <c r="F251" s="40">
        <f>F252</f>
        <v>11280.48</v>
      </c>
      <c r="G251" s="40">
        <v>11280.5</v>
      </c>
      <c r="H251" s="44">
        <v>0</v>
      </c>
      <c r="I251" s="40">
        <v>0</v>
      </c>
      <c r="J251" s="40">
        <v>0</v>
      </c>
      <c r="K251" s="38"/>
      <c r="L251" s="36"/>
      <c r="M251" s="36"/>
      <c r="N251" s="36"/>
      <c r="O251" s="36"/>
      <c r="P251" s="36"/>
      <c r="Q251" s="36"/>
      <c r="R251" s="36"/>
      <c r="S251" s="36"/>
      <c r="T251" s="36"/>
      <c r="U251" s="36"/>
    </row>
    <row r="252" spans="1:21" s="10" customFormat="1" ht="120" x14ac:dyDescent="0.25">
      <c r="A252" s="14"/>
      <c r="B252" s="29" t="s">
        <v>456</v>
      </c>
      <c r="C252" s="16" t="s">
        <v>455</v>
      </c>
      <c r="D252" s="16" t="s">
        <v>374</v>
      </c>
      <c r="E252" s="40">
        <v>11280.5</v>
      </c>
      <c r="F252" s="40">
        <v>11280.48</v>
      </c>
      <c r="G252" s="40">
        <v>11280.5</v>
      </c>
      <c r="H252" s="44">
        <v>0</v>
      </c>
      <c r="I252" s="40">
        <v>0</v>
      </c>
      <c r="J252" s="40">
        <v>0</v>
      </c>
      <c r="K252" s="38"/>
      <c r="L252" s="36"/>
      <c r="M252" s="36"/>
      <c r="N252" s="36"/>
      <c r="O252" s="36"/>
      <c r="P252" s="36"/>
      <c r="Q252" s="36"/>
      <c r="R252" s="36"/>
      <c r="S252" s="36"/>
      <c r="T252" s="36"/>
      <c r="U252" s="36"/>
    </row>
    <row r="253" spans="1:21" s="10" customFormat="1" ht="60" x14ac:dyDescent="0.25">
      <c r="A253" s="14"/>
      <c r="B253" s="29" t="s">
        <v>457</v>
      </c>
      <c r="C253" s="16" t="s">
        <v>458</v>
      </c>
      <c r="D253" s="16"/>
      <c r="E253" s="40">
        <f>E254</f>
        <v>5249.8059999999996</v>
      </c>
      <c r="F253" s="40">
        <f>F254</f>
        <v>0</v>
      </c>
      <c r="G253" s="40">
        <v>5249.8059999999996</v>
      </c>
      <c r="H253" s="44">
        <v>0</v>
      </c>
      <c r="I253" s="40">
        <v>0</v>
      </c>
      <c r="J253" s="40">
        <v>0</v>
      </c>
      <c r="K253" s="38"/>
      <c r="L253" s="36"/>
      <c r="M253" s="36"/>
      <c r="N253" s="36"/>
      <c r="O253" s="36"/>
      <c r="P253" s="36"/>
      <c r="Q253" s="36"/>
      <c r="R253" s="36"/>
      <c r="S253" s="36"/>
      <c r="T253" s="36"/>
      <c r="U253" s="36"/>
    </row>
    <row r="254" spans="1:21" s="10" customFormat="1" ht="60" x14ac:dyDescent="0.25">
      <c r="A254" s="14"/>
      <c r="B254" s="29" t="s">
        <v>459</v>
      </c>
      <c r="C254" s="16" t="s">
        <v>458</v>
      </c>
      <c r="D254" s="16" t="s">
        <v>460</v>
      </c>
      <c r="E254" s="40">
        <v>5249.8059999999996</v>
      </c>
      <c r="F254" s="40">
        <v>0</v>
      </c>
      <c r="G254" s="40">
        <v>5249.8059999999996</v>
      </c>
      <c r="H254" s="44">
        <v>0</v>
      </c>
      <c r="I254" s="40">
        <v>0</v>
      </c>
      <c r="J254" s="40">
        <v>0</v>
      </c>
      <c r="K254" s="38"/>
      <c r="L254" s="36"/>
      <c r="M254" s="36"/>
      <c r="N254" s="36"/>
      <c r="O254" s="36"/>
      <c r="P254" s="36"/>
      <c r="Q254" s="36"/>
      <c r="R254" s="36"/>
      <c r="S254" s="36"/>
      <c r="T254" s="36"/>
      <c r="U254" s="36"/>
    </row>
    <row r="255" spans="1:21" s="10" customFormat="1" ht="60" x14ac:dyDescent="0.25">
      <c r="A255" s="14"/>
      <c r="B255" s="29" t="s">
        <v>281</v>
      </c>
      <c r="C255" s="16" t="s">
        <v>303</v>
      </c>
      <c r="D255" s="37"/>
      <c r="E255" s="40">
        <v>0</v>
      </c>
      <c r="F255" s="40">
        <v>0</v>
      </c>
      <c r="G255" s="40">
        <v>0</v>
      </c>
      <c r="H255" s="44">
        <v>15651.3</v>
      </c>
      <c r="I255" s="40">
        <v>23164.7</v>
      </c>
      <c r="J255" s="40">
        <v>22783.8</v>
      </c>
      <c r="K255" s="38"/>
      <c r="L255" s="36"/>
      <c r="M255" s="36"/>
      <c r="N255" s="36"/>
      <c r="O255" s="36"/>
      <c r="P255" s="36"/>
      <c r="Q255" s="36"/>
      <c r="R255" s="36"/>
      <c r="S255" s="36"/>
      <c r="T255" s="36"/>
      <c r="U255" s="36"/>
    </row>
    <row r="256" spans="1:21" s="10" customFormat="1" ht="64.5" customHeight="1" x14ac:dyDescent="0.25">
      <c r="A256" s="14"/>
      <c r="B256" s="29" t="s">
        <v>386</v>
      </c>
      <c r="C256" s="16" t="s">
        <v>303</v>
      </c>
      <c r="D256" s="16" t="s">
        <v>350</v>
      </c>
      <c r="E256" s="40">
        <v>0</v>
      </c>
      <c r="F256" s="40">
        <v>0</v>
      </c>
      <c r="G256" s="40">
        <v>0</v>
      </c>
      <c r="H256" s="44">
        <v>15651.3</v>
      </c>
      <c r="I256" s="40">
        <v>23164.7</v>
      </c>
      <c r="J256" s="40">
        <v>22783.8</v>
      </c>
      <c r="K256" s="38"/>
      <c r="L256" s="36"/>
      <c r="M256" s="36"/>
      <c r="N256" s="36"/>
      <c r="O256" s="36"/>
      <c r="P256" s="36"/>
      <c r="Q256" s="36"/>
      <c r="R256" s="36"/>
      <c r="S256" s="36"/>
      <c r="T256" s="36"/>
      <c r="U256" s="36"/>
    </row>
    <row r="257" spans="1:21" s="10" customFormat="1" ht="60" x14ac:dyDescent="0.25">
      <c r="A257" s="14"/>
      <c r="B257" s="29" t="s">
        <v>282</v>
      </c>
      <c r="C257" s="16" t="s">
        <v>304</v>
      </c>
      <c r="D257" s="37"/>
      <c r="E257" s="40">
        <v>0</v>
      </c>
      <c r="F257" s="40">
        <v>0</v>
      </c>
      <c r="G257" s="40">
        <v>0</v>
      </c>
      <c r="H257" s="44">
        <v>2000</v>
      </c>
      <c r="I257" s="40">
        <v>1959</v>
      </c>
      <c r="J257" s="40">
        <v>1469</v>
      </c>
      <c r="K257" s="38"/>
      <c r="L257" s="36"/>
      <c r="M257" s="36"/>
      <c r="N257" s="36"/>
      <c r="O257" s="36"/>
      <c r="P257" s="36"/>
      <c r="Q257" s="36"/>
      <c r="R257" s="36"/>
      <c r="S257" s="36"/>
      <c r="T257" s="36"/>
      <c r="U257" s="36"/>
    </row>
    <row r="258" spans="1:21" s="10" customFormat="1" ht="63" customHeight="1" x14ac:dyDescent="0.25">
      <c r="A258" s="14"/>
      <c r="B258" s="29" t="s">
        <v>387</v>
      </c>
      <c r="C258" s="16" t="s">
        <v>304</v>
      </c>
      <c r="D258" s="16" t="s">
        <v>350</v>
      </c>
      <c r="E258" s="40">
        <v>0</v>
      </c>
      <c r="F258" s="40">
        <v>0</v>
      </c>
      <c r="G258" s="40">
        <v>0</v>
      </c>
      <c r="H258" s="44">
        <v>2000</v>
      </c>
      <c r="I258" s="40">
        <v>1959</v>
      </c>
      <c r="J258" s="40">
        <v>1469</v>
      </c>
      <c r="K258" s="38"/>
      <c r="L258" s="36"/>
      <c r="M258" s="36"/>
      <c r="N258" s="36"/>
      <c r="O258" s="36"/>
      <c r="P258" s="36"/>
      <c r="Q258" s="36"/>
      <c r="R258" s="36"/>
      <c r="S258" s="36"/>
      <c r="T258" s="36"/>
      <c r="U258" s="36"/>
    </row>
    <row r="259" spans="1:21" s="10" customFormat="1" ht="28.5" x14ac:dyDescent="0.25">
      <c r="A259" s="14"/>
      <c r="B259" s="22" t="s">
        <v>305</v>
      </c>
      <c r="C259" s="25" t="s">
        <v>306</v>
      </c>
      <c r="D259" s="37"/>
      <c r="E259" s="41">
        <f>E260+E262+E264+E266+E268+E270+E272+E276+E278+E280+E282+E284+E286+E288+E290+E292+E294+E274</f>
        <v>2576267.1669999999</v>
      </c>
      <c r="F259" s="41">
        <f>F260+F262+F264+F266+F268+F270+F272+F276+F278+F280+F282+F284+F286+F288+F290+F292+F294+F274</f>
        <v>1840024.9299899999</v>
      </c>
      <c r="G259" s="41">
        <f>G260+G262+G264+G266+G268+G270+G272+G276+G278+G280+G282+G284+G286+G288+G290+G292+G294+G274</f>
        <v>2576267.1669999999</v>
      </c>
      <c r="H259" s="41">
        <f>H260+H262+H264+H266+H268+H270+H274+H276+H278+H280+H282+H284+H286+H288+H292+H294+H272</f>
        <v>2363720.5</v>
      </c>
      <c r="I259" s="41">
        <f>I260+I262+I264+I266+I268+I270+I274+I276+I278+I280+I282+I284+I286+I288+I292+I294+I272</f>
        <v>2444169.5</v>
      </c>
      <c r="J259" s="41">
        <f>J260+J262+J264+J266+J268+J270+J274+J276+J278+J280+J282+J284+J286+J288+J292+J294+J272</f>
        <v>2453402.3000000003</v>
      </c>
      <c r="K259" s="38"/>
      <c r="L259" s="36"/>
      <c r="M259" s="36"/>
      <c r="N259" s="36"/>
      <c r="O259" s="36"/>
      <c r="P259" s="36"/>
      <c r="Q259" s="36"/>
      <c r="R259" s="36"/>
      <c r="S259" s="36"/>
      <c r="T259" s="36"/>
      <c r="U259" s="36"/>
    </row>
    <row r="260" spans="1:21" s="10" customFormat="1" ht="60.75" customHeight="1" x14ac:dyDescent="0.25">
      <c r="A260" s="14"/>
      <c r="B260" s="29" t="s">
        <v>324</v>
      </c>
      <c r="C260" s="16" t="s">
        <v>307</v>
      </c>
      <c r="D260" s="37"/>
      <c r="E260" s="40">
        <f>E261</f>
        <v>11880.7</v>
      </c>
      <c r="F260" s="40">
        <f>F261</f>
        <v>8910.5249999999996</v>
      </c>
      <c r="G260" s="40">
        <v>11880.7</v>
      </c>
      <c r="H260" s="44">
        <v>12613.9</v>
      </c>
      <c r="I260" s="40">
        <v>12749.9</v>
      </c>
      <c r="J260" s="40">
        <v>13215.7</v>
      </c>
      <c r="K260" s="38"/>
      <c r="L260" s="36"/>
      <c r="M260" s="36"/>
      <c r="N260" s="36"/>
      <c r="O260" s="36"/>
      <c r="P260" s="36"/>
      <c r="Q260" s="36"/>
      <c r="R260" s="36"/>
      <c r="S260" s="36"/>
      <c r="T260" s="36"/>
      <c r="U260" s="36"/>
    </row>
    <row r="261" spans="1:21" s="10" customFormat="1" ht="63.75" customHeight="1" x14ac:dyDescent="0.25">
      <c r="A261" s="14"/>
      <c r="B261" s="29" t="s">
        <v>388</v>
      </c>
      <c r="C261" s="16" t="s">
        <v>307</v>
      </c>
      <c r="D261" s="16" t="s">
        <v>220</v>
      </c>
      <c r="E261" s="40">
        <v>11880.7</v>
      </c>
      <c r="F261" s="40">
        <v>8910.5249999999996</v>
      </c>
      <c r="G261" s="40">
        <v>11880.7</v>
      </c>
      <c r="H261" s="44">
        <v>12613.9</v>
      </c>
      <c r="I261" s="40">
        <v>12749.9</v>
      </c>
      <c r="J261" s="40">
        <v>13215.7</v>
      </c>
      <c r="K261" s="38"/>
      <c r="L261" s="36"/>
      <c r="M261" s="36"/>
      <c r="N261" s="36"/>
      <c r="O261" s="36"/>
      <c r="P261" s="36"/>
      <c r="Q261" s="36"/>
      <c r="R261" s="36"/>
      <c r="S261" s="36"/>
      <c r="T261" s="36"/>
      <c r="U261" s="36"/>
    </row>
    <row r="262" spans="1:21" s="10" customFormat="1" ht="90" x14ac:dyDescent="0.25">
      <c r="A262" s="14"/>
      <c r="B262" s="29" t="s">
        <v>325</v>
      </c>
      <c r="C262" s="16" t="s">
        <v>308</v>
      </c>
      <c r="D262" s="37"/>
      <c r="E262" s="40">
        <v>0</v>
      </c>
      <c r="F262" s="40">
        <v>0</v>
      </c>
      <c r="G262" s="40">
        <v>0</v>
      </c>
      <c r="H262" s="44">
        <v>1350.9</v>
      </c>
      <c r="I262" s="40">
        <v>90.5</v>
      </c>
      <c r="J262" s="40">
        <v>146.1</v>
      </c>
      <c r="K262" s="38"/>
      <c r="L262" s="36"/>
      <c r="M262" s="36"/>
      <c r="N262" s="36"/>
      <c r="O262" s="36"/>
      <c r="P262" s="36"/>
      <c r="Q262" s="36"/>
      <c r="R262" s="36"/>
      <c r="S262" s="36"/>
      <c r="T262" s="36"/>
      <c r="U262" s="36"/>
    </row>
    <row r="263" spans="1:21" s="10" customFormat="1" ht="90" x14ac:dyDescent="0.25">
      <c r="A263" s="14"/>
      <c r="B263" s="29" t="s">
        <v>389</v>
      </c>
      <c r="C263" s="16" t="s">
        <v>308</v>
      </c>
      <c r="D263" s="16" t="s">
        <v>220</v>
      </c>
      <c r="E263" s="40">
        <v>0</v>
      </c>
      <c r="F263" s="40">
        <v>0</v>
      </c>
      <c r="G263" s="40">
        <v>0</v>
      </c>
      <c r="H263" s="44">
        <v>1350.9</v>
      </c>
      <c r="I263" s="40">
        <v>90.5</v>
      </c>
      <c r="J263" s="40">
        <v>146.1</v>
      </c>
      <c r="K263" s="38"/>
      <c r="L263" s="36"/>
      <c r="M263" s="36"/>
      <c r="N263" s="36"/>
      <c r="O263" s="36"/>
      <c r="P263" s="36"/>
      <c r="Q263" s="36"/>
      <c r="R263" s="36"/>
      <c r="S263" s="36"/>
      <c r="T263" s="36"/>
      <c r="U263" s="36"/>
    </row>
    <row r="264" spans="1:21" s="10" customFormat="1" ht="48" customHeight="1" x14ac:dyDescent="0.25">
      <c r="A264" s="14"/>
      <c r="B264" s="29" t="s">
        <v>326</v>
      </c>
      <c r="C264" s="16" t="s">
        <v>309</v>
      </c>
      <c r="D264" s="37"/>
      <c r="E264" s="40">
        <f>E265</f>
        <v>7737.4</v>
      </c>
      <c r="F264" s="40">
        <f>F265</f>
        <v>0</v>
      </c>
      <c r="G264" s="40">
        <v>7737.4</v>
      </c>
      <c r="H264" s="44">
        <v>8422.1</v>
      </c>
      <c r="I264" s="40">
        <v>8422.1</v>
      </c>
      <c r="J264" s="40">
        <v>8422.1</v>
      </c>
      <c r="K264" s="38"/>
      <c r="L264" s="36"/>
      <c r="M264" s="36"/>
      <c r="N264" s="36"/>
      <c r="O264" s="36"/>
      <c r="P264" s="36"/>
      <c r="Q264" s="36"/>
      <c r="R264" s="36"/>
      <c r="S264" s="36"/>
      <c r="T264" s="36"/>
      <c r="U264" s="36"/>
    </row>
    <row r="265" spans="1:21" s="10" customFormat="1" ht="64.5" customHeight="1" x14ac:dyDescent="0.25">
      <c r="A265" s="14"/>
      <c r="B265" s="29" t="s">
        <v>390</v>
      </c>
      <c r="C265" s="16" t="s">
        <v>309</v>
      </c>
      <c r="D265" s="16" t="s">
        <v>355</v>
      </c>
      <c r="E265" s="40">
        <v>7737.4</v>
      </c>
      <c r="F265" s="40">
        <v>0</v>
      </c>
      <c r="G265" s="40">
        <v>7737.4</v>
      </c>
      <c r="H265" s="44">
        <v>8422.1</v>
      </c>
      <c r="I265" s="40">
        <v>8422.1</v>
      </c>
      <c r="J265" s="40">
        <v>8422.1</v>
      </c>
      <c r="K265" s="38"/>
      <c r="L265" s="36"/>
      <c r="M265" s="36"/>
      <c r="N265" s="36"/>
      <c r="O265" s="36"/>
      <c r="P265" s="36"/>
      <c r="Q265" s="36"/>
      <c r="R265" s="36"/>
      <c r="S265" s="36"/>
      <c r="T265" s="36"/>
      <c r="U265" s="36"/>
    </row>
    <row r="266" spans="1:21" s="10" customFormat="1" ht="48" customHeight="1" x14ac:dyDescent="0.25">
      <c r="A266" s="14"/>
      <c r="B266" s="29" t="s">
        <v>327</v>
      </c>
      <c r="C266" s="16" t="s">
        <v>310</v>
      </c>
      <c r="D266" s="37"/>
      <c r="E266" s="40">
        <f>E267</f>
        <v>176051</v>
      </c>
      <c r="F266" s="40">
        <f>F267</f>
        <v>112875.31707999999</v>
      </c>
      <c r="G266" s="40">
        <v>176051</v>
      </c>
      <c r="H266" s="44">
        <v>143520</v>
      </c>
      <c r="I266" s="40">
        <v>149092.79999999999</v>
      </c>
      <c r="J266" s="40">
        <v>147892.29999999999</v>
      </c>
      <c r="K266" s="38"/>
      <c r="L266" s="36"/>
      <c r="M266" s="36"/>
      <c r="N266" s="36"/>
      <c r="O266" s="36"/>
      <c r="P266" s="36"/>
      <c r="Q266" s="36"/>
      <c r="R266" s="36"/>
      <c r="S266" s="36"/>
      <c r="T266" s="36"/>
      <c r="U266" s="36"/>
    </row>
    <row r="267" spans="1:21" s="10" customFormat="1" ht="46.5" customHeight="1" x14ac:dyDescent="0.25">
      <c r="A267" s="14"/>
      <c r="B267" s="29" t="s">
        <v>391</v>
      </c>
      <c r="C267" s="16" t="s">
        <v>310</v>
      </c>
      <c r="D267" s="16" t="s">
        <v>185</v>
      </c>
      <c r="E267" s="40">
        <v>176051</v>
      </c>
      <c r="F267" s="40">
        <v>112875.31707999999</v>
      </c>
      <c r="G267" s="40">
        <v>176051</v>
      </c>
      <c r="H267" s="44">
        <v>143520</v>
      </c>
      <c r="I267" s="40">
        <v>149092.79999999999</v>
      </c>
      <c r="J267" s="40">
        <v>147892.29999999999</v>
      </c>
      <c r="K267" s="38"/>
      <c r="L267" s="36"/>
      <c r="M267" s="36"/>
      <c r="N267" s="36"/>
      <c r="O267" s="36"/>
      <c r="P267" s="36"/>
      <c r="Q267" s="36"/>
      <c r="R267" s="36"/>
      <c r="S267" s="36"/>
      <c r="T267" s="36"/>
      <c r="U267" s="36"/>
    </row>
    <row r="268" spans="1:21" s="10" customFormat="1" ht="153" customHeight="1" x14ac:dyDescent="0.25">
      <c r="A268" s="14"/>
      <c r="B268" s="29" t="s">
        <v>328</v>
      </c>
      <c r="C268" s="16" t="s">
        <v>311</v>
      </c>
      <c r="D268" s="37"/>
      <c r="E268" s="40">
        <f>E269</f>
        <v>36060.199999999997</v>
      </c>
      <c r="F268" s="40">
        <f>F269</f>
        <v>34748.063999999998</v>
      </c>
      <c r="G268" s="40">
        <v>36060.199999999997</v>
      </c>
      <c r="H268" s="44">
        <v>7875.9</v>
      </c>
      <c r="I268" s="40">
        <v>0</v>
      </c>
      <c r="J268" s="40">
        <v>0</v>
      </c>
      <c r="K268" s="38"/>
      <c r="L268" s="36"/>
      <c r="M268" s="36"/>
      <c r="N268" s="36"/>
      <c r="O268" s="36"/>
      <c r="P268" s="36"/>
      <c r="Q268" s="36"/>
      <c r="R268" s="36"/>
      <c r="S268" s="36"/>
      <c r="T268" s="36"/>
      <c r="U268" s="36"/>
    </row>
    <row r="269" spans="1:21" s="10" customFormat="1" ht="153" customHeight="1" x14ac:dyDescent="0.25">
      <c r="A269" s="14"/>
      <c r="B269" s="29" t="s">
        <v>392</v>
      </c>
      <c r="C269" s="16" t="s">
        <v>311</v>
      </c>
      <c r="D269" s="16" t="s">
        <v>144</v>
      </c>
      <c r="E269" s="40">
        <v>36060.199999999997</v>
      </c>
      <c r="F269" s="40">
        <v>34748.063999999998</v>
      </c>
      <c r="G269" s="40">
        <v>36060.199999999997</v>
      </c>
      <c r="H269" s="44">
        <v>7875.9</v>
      </c>
      <c r="I269" s="40">
        <v>0</v>
      </c>
      <c r="J269" s="40">
        <v>0</v>
      </c>
      <c r="K269" s="38"/>
      <c r="L269" s="36"/>
      <c r="M269" s="36"/>
      <c r="N269" s="36"/>
      <c r="O269" s="36"/>
      <c r="P269" s="36"/>
      <c r="Q269" s="36"/>
      <c r="R269" s="36"/>
      <c r="S269" s="36"/>
      <c r="T269" s="36"/>
      <c r="U269" s="36"/>
    </row>
    <row r="270" spans="1:21" s="10" customFormat="1" ht="124.5" customHeight="1" x14ac:dyDescent="0.25">
      <c r="A270" s="14"/>
      <c r="B270" s="29" t="s">
        <v>329</v>
      </c>
      <c r="C270" s="16" t="s">
        <v>312</v>
      </c>
      <c r="D270" s="37"/>
      <c r="E270" s="40">
        <f>E271</f>
        <v>23559.3</v>
      </c>
      <c r="F270" s="40">
        <f>F271</f>
        <v>18710.495999999999</v>
      </c>
      <c r="G270" s="40">
        <v>23559.3</v>
      </c>
      <c r="H270" s="44">
        <v>20911.099999999999</v>
      </c>
      <c r="I270" s="40">
        <v>34361.1</v>
      </c>
      <c r="J270" s="40">
        <v>34376.1</v>
      </c>
      <c r="K270" s="38"/>
      <c r="L270" s="36"/>
      <c r="M270" s="36"/>
      <c r="N270" s="36"/>
      <c r="O270" s="36"/>
      <c r="P270" s="36"/>
      <c r="Q270" s="36"/>
      <c r="R270" s="36"/>
      <c r="S270" s="36"/>
      <c r="T270" s="36"/>
      <c r="U270" s="36"/>
    </row>
    <row r="271" spans="1:21" s="10" customFormat="1" ht="121.5" customHeight="1" x14ac:dyDescent="0.25">
      <c r="A271" s="14"/>
      <c r="B271" s="29" t="s">
        <v>393</v>
      </c>
      <c r="C271" s="16" t="s">
        <v>312</v>
      </c>
      <c r="D271" s="16" t="s">
        <v>144</v>
      </c>
      <c r="E271" s="40">
        <v>23559.3</v>
      </c>
      <c r="F271" s="40">
        <v>18710.495999999999</v>
      </c>
      <c r="G271" s="40">
        <v>23559.3</v>
      </c>
      <c r="H271" s="44">
        <v>20911.099999999999</v>
      </c>
      <c r="I271" s="40">
        <v>34361.1</v>
      </c>
      <c r="J271" s="40">
        <v>34376.1</v>
      </c>
      <c r="K271" s="38"/>
      <c r="L271" s="36"/>
      <c r="M271" s="36"/>
      <c r="N271" s="36"/>
      <c r="O271" s="36"/>
      <c r="P271" s="36"/>
      <c r="Q271" s="36"/>
      <c r="R271" s="36"/>
      <c r="S271" s="36"/>
      <c r="T271" s="36"/>
      <c r="U271" s="36"/>
    </row>
    <row r="272" spans="1:21" s="10" customFormat="1" ht="90" x14ac:dyDescent="0.25">
      <c r="A272" s="14"/>
      <c r="B272" s="29" t="s">
        <v>330</v>
      </c>
      <c r="C272" s="16" t="s">
        <v>313</v>
      </c>
      <c r="D272" s="37"/>
      <c r="E272" s="40">
        <f>E273</f>
        <v>30786.3</v>
      </c>
      <c r="F272" s="40">
        <f>F273</f>
        <v>22022.9</v>
      </c>
      <c r="G272" s="40">
        <v>30786.3</v>
      </c>
      <c r="H272" s="44">
        <v>31956.3</v>
      </c>
      <c r="I272" s="40">
        <v>36024.199999999997</v>
      </c>
      <c r="J272" s="40">
        <v>37465.199999999997</v>
      </c>
      <c r="K272" s="38"/>
      <c r="L272" s="36"/>
      <c r="M272" s="36"/>
      <c r="N272" s="36"/>
      <c r="O272" s="36"/>
      <c r="P272" s="36"/>
      <c r="Q272" s="36"/>
      <c r="R272" s="36"/>
      <c r="S272" s="36"/>
      <c r="T272" s="36"/>
      <c r="U272" s="36"/>
    </row>
    <row r="273" spans="1:21" s="10" customFormat="1" ht="90" x14ac:dyDescent="0.25">
      <c r="A273" s="14"/>
      <c r="B273" s="29" t="s">
        <v>394</v>
      </c>
      <c r="C273" s="16" t="s">
        <v>313</v>
      </c>
      <c r="D273" s="16" t="s">
        <v>363</v>
      </c>
      <c r="E273" s="40">
        <v>30786.3</v>
      </c>
      <c r="F273" s="40">
        <v>22022.9</v>
      </c>
      <c r="G273" s="40">
        <v>30786.3</v>
      </c>
      <c r="H273" s="44">
        <v>31956.3</v>
      </c>
      <c r="I273" s="40">
        <v>36024.199999999997</v>
      </c>
      <c r="J273" s="40">
        <v>37465.199999999997</v>
      </c>
      <c r="K273" s="38"/>
      <c r="L273" s="36"/>
      <c r="M273" s="36"/>
      <c r="N273" s="36"/>
      <c r="O273" s="36"/>
      <c r="P273" s="36"/>
      <c r="Q273" s="36"/>
      <c r="R273" s="36"/>
      <c r="S273" s="36"/>
      <c r="T273" s="36"/>
      <c r="U273" s="36"/>
    </row>
    <row r="274" spans="1:21" s="10" customFormat="1" ht="91.5" customHeight="1" x14ac:dyDescent="0.25">
      <c r="A274" s="14"/>
      <c r="B274" s="29" t="s">
        <v>331</v>
      </c>
      <c r="C274" s="16" t="s">
        <v>314</v>
      </c>
      <c r="D274" s="37"/>
      <c r="E274" s="40">
        <f>E275</f>
        <v>110868.067</v>
      </c>
      <c r="F274" s="40">
        <f>F275</f>
        <v>110354.74729</v>
      </c>
      <c r="G274" s="40">
        <v>110868.067</v>
      </c>
      <c r="H274" s="44">
        <v>114138.4</v>
      </c>
      <c r="I274" s="40">
        <v>118703.5</v>
      </c>
      <c r="J274" s="40">
        <v>123457</v>
      </c>
      <c r="K274" s="38"/>
      <c r="L274" s="36"/>
      <c r="M274" s="36"/>
      <c r="N274" s="36"/>
      <c r="O274" s="36"/>
      <c r="P274" s="36"/>
      <c r="Q274" s="36"/>
      <c r="R274" s="36"/>
      <c r="S274" s="36"/>
      <c r="T274" s="36"/>
      <c r="U274" s="36"/>
    </row>
    <row r="275" spans="1:21" s="10" customFormat="1" ht="93.75" customHeight="1" x14ac:dyDescent="0.25">
      <c r="A275" s="14"/>
      <c r="B275" s="29" t="s">
        <v>395</v>
      </c>
      <c r="C275" s="16" t="s">
        <v>314</v>
      </c>
      <c r="D275" s="16" t="s">
        <v>363</v>
      </c>
      <c r="E275" s="40">
        <v>110868.067</v>
      </c>
      <c r="F275" s="40">
        <v>110354.74729</v>
      </c>
      <c r="G275" s="40">
        <v>110868.067</v>
      </c>
      <c r="H275" s="44">
        <v>114138.4</v>
      </c>
      <c r="I275" s="40">
        <v>118703.5</v>
      </c>
      <c r="J275" s="40">
        <v>123457</v>
      </c>
      <c r="K275" s="38"/>
      <c r="L275" s="36"/>
      <c r="M275" s="36"/>
      <c r="N275" s="36"/>
      <c r="O275" s="36"/>
      <c r="P275" s="36"/>
      <c r="Q275" s="36"/>
      <c r="R275" s="36"/>
      <c r="S275" s="36"/>
      <c r="T275" s="36"/>
      <c r="U275" s="36"/>
    </row>
    <row r="276" spans="1:21" s="10" customFormat="1" ht="93" customHeight="1" x14ac:dyDescent="0.25">
      <c r="A276" s="14"/>
      <c r="B276" s="29" t="s">
        <v>332</v>
      </c>
      <c r="C276" s="16" t="s">
        <v>315</v>
      </c>
      <c r="D276" s="37"/>
      <c r="E276" s="40">
        <f>E277</f>
        <v>30.2</v>
      </c>
      <c r="F276" s="40">
        <f>F277</f>
        <v>22.04598</v>
      </c>
      <c r="G276" s="40">
        <v>30.2</v>
      </c>
      <c r="H276" s="44">
        <v>30.9</v>
      </c>
      <c r="I276" s="40">
        <v>32.1</v>
      </c>
      <c r="J276" s="40">
        <v>33.5</v>
      </c>
      <c r="K276" s="38"/>
      <c r="L276" s="36"/>
      <c r="M276" s="36"/>
      <c r="N276" s="36"/>
      <c r="O276" s="36"/>
      <c r="P276" s="36"/>
      <c r="Q276" s="36"/>
      <c r="R276" s="36"/>
      <c r="S276" s="36"/>
      <c r="T276" s="36"/>
      <c r="U276" s="36"/>
    </row>
    <row r="277" spans="1:21" s="10" customFormat="1" ht="90.75" customHeight="1" x14ac:dyDescent="0.25">
      <c r="A277" s="14"/>
      <c r="B277" s="29" t="s">
        <v>396</v>
      </c>
      <c r="C277" s="16" t="s">
        <v>315</v>
      </c>
      <c r="D277" s="16" t="s">
        <v>363</v>
      </c>
      <c r="E277" s="40">
        <v>30.2</v>
      </c>
      <c r="F277" s="40">
        <v>22.04598</v>
      </c>
      <c r="G277" s="40">
        <v>30.2</v>
      </c>
      <c r="H277" s="44">
        <v>30.9</v>
      </c>
      <c r="I277" s="40">
        <v>32.1</v>
      </c>
      <c r="J277" s="40">
        <v>33.5</v>
      </c>
      <c r="K277" s="38"/>
      <c r="L277" s="36"/>
      <c r="M277" s="36"/>
      <c r="N277" s="36"/>
      <c r="O277" s="36"/>
      <c r="P277" s="36"/>
      <c r="Q277" s="36"/>
      <c r="R277" s="36"/>
      <c r="S277" s="36"/>
      <c r="T277" s="36"/>
      <c r="U277" s="36"/>
    </row>
    <row r="278" spans="1:21" s="10" customFormat="1" ht="60" x14ac:dyDescent="0.25">
      <c r="A278" s="14"/>
      <c r="B278" s="29" t="s">
        <v>333</v>
      </c>
      <c r="C278" s="16" t="s">
        <v>316</v>
      </c>
      <c r="D278" s="37"/>
      <c r="E278" s="40">
        <f>E279</f>
        <v>1040738.2</v>
      </c>
      <c r="F278" s="40">
        <f>F279</f>
        <v>748685.61991000001</v>
      </c>
      <c r="G278" s="40">
        <v>1040738.2</v>
      </c>
      <c r="H278" s="44">
        <v>1030115.6</v>
      </c>
      <c r="I278" s="40">
        <v>1054881.1000000001</v>
      </c>
      <c r="J278" s="40">
        <v>1054821.3999999999</v>
      </c>
      <c r="K278" s="38"/>
      <c r="L278" s="36"/>
      <c r="M278" s="36"/>
      <c r="N278" s="36"/>
      <c r="O278" s="36"/>
      <c r="P278" s="36"/>
      <c r="Q278" s="36"/>
      <c r="R278" s="36"/>
      <c r="S278" s="36"/>
      <c r="T278" s="36"/>
      <c r="U278" s="36"/>
    </row>
    <row r="279" spans="1:21" s="10" customFormat="1" ht="64.5" customHeight="1" x14ac:dyDescent="0.25">
      <c r="A279" s="14"/>
      <c r="B279" s="29" t="s">
        <v>397</v>
      </c>
      <c r="C279" s="16" t="s">
        <v>316</v>
      </c>
      <c r="D279" s="16" t="s">
        <v>363</v>
      </c>
      <c r="E279" s="40">
        <v>1040738.2</v>
      </c>
      <c r="F279" s="40">
        <v>748685.61991000001</v>
      </c>
      <c r="G279" s="40">
        <v>1040738.2</v>
      </c>
      <c r="H279" s="44">
        <v>1030115.6</v>
      </c>
      <c r="I279" s="40">
        <v>1054881.1000000001</v>
      </c>
      <c r="J279" s="40">
        <v>1054821.3999999999</v>
      </c>
      <c r="K279" s="38"/>
      <c r="L279" s="36"/>
      <c r="M279" s="36"/>
      <c r="N279" s="36"/>
      <c r="O279" s="36"/>
      <c r="P279" s="36"/>
      <c r="Q279" s="36"/>
      <c r="R279" s="36"/>
      <c r="S279" s="36"/>
      <c r="T279" s="36"/>
      <c r="U279" s="36"/>
    </row>
    <row r="280" spans="1:21" s="10" customFormat="1" ht="75" x14ac:dyDescent="0.25">
      <c r="A280" s="14"/>
      <c r="B280" s="29" t="s">
        <v>334</v>
      </c>
      <c r="C280" s="16" t="s">
        <v>317</v>
      </c>
      <c r="D280" s="37"/>
      <c r="E280" s="40">
        <f>E281</f>
        <v>7590.5</v>
      </c>
      <c r="F280" s="40">
        <f>F281</f>
        <v>5333.2213000000002</v>
      </c>
      <c r="G280" s="40">
        <v>7590.5</v>
      </c>
      <c r="H280" s="44">
        <v>8416</v>
      </c>
      <c r="I280" s="40">
        <v>8698.5</v>
      </c>
      <c r="J280" s="40">
        <v>8717.1</v>
      </c>
      <c r="K280" s="38"/>
      <c r="L280" s="36"/>
      <c r="M280" s="36"/>
      <c r="N280" s="36"/>
      <c r="O280" s="36"/>
      <c r="P280" s="36"/>
      <c r="Q280" s="36"/>
      <c r="R280" s="36"/>
      <c r="S280" s="36"/>
      <c r="T280" s="36"/>
      <c r="U280" s="36"/>
    </row>
    <row r="281" spans="1:21" s="10" customFormat="1" ht="75" x14ac:dyDescent="0.25">
      <c r="A281" s="14"/>
      <c r="B281" s="29" t="s">
        <v>398</v>
      </c>
      <c r="C281" s="16" t="s">
        <v>317</v>
      </c>
      <c r="D281" s="16" t="s">
        <v>365</v>
      </c>
      <c r="E281" s="40">
        <v>7590.5</v>
      </c>
      <c r="F281" s="40">
        <v>5333.2213000000002</v>
      </c>
      <c r="G281" s="40">
        <v>7590.5</v>
      </c>
      <c r="H281" s="44">
        <v>8416</v>
      </c>
      <c r="I281" s="40">
        <v>8698.5</v>
      </c>
      <c r="J281" s="40">
        <v>8717.1</v>
      </c>
      <c r="K281" s="38"/>
      <c r="L281" s="36"/>
      <c r="M281" s="36"/>
      <c r="N281" s="36"/>
      <c r="O281" s="36"/>
      <c r="P281" s="36"/>
      <c r="Q281" s="36"/>
      <c r="R281" s="36"/>
      <c r="S281" s="36"/>
      <c r="T281" s="36"/>
      <c r="U281" s="36"/>
    </row>
    <row r="282" spans="1:21" s="10" customFormat="1" ht="108" customHeight="1" x14ac:dyDescent="0.25">
      <c r="A282" s="14"/>
      <c r="B282" s="29" t="s">
        <v>335</v>
      </c>
      <c r="C282" s="16" t="s">
        <v>318</v>
      </c>
      <c r="D282" s="37"/>
      <c r="E282" s="40">
        <f>E283</f>
        <v>6207.4</v>
      </c>
      <c r="F282" s="40">
        <f>F283</f>
        <v>3288.4582999999998</v>
      </c>
      <c r="G282" s="40">
        <v>6207.4</v>
      </c>
      <c r="H282" s="44">
        <v>7076</v>
      </c>
      <c r="I282" s="40">
        <v>7370.5</v>
      </c>
      <c r="J282" s="40">
        <v>7665.3</v>
      </c>
      <c r="K282" s="38"/>
      <c r="L282" s="36"/>
      <c r="M282" s="36"/>
      <c r="N282" s="36"/>
      <c r="O282" s="36"/>
      <c r="P282" s="36"/>
      <c r="Q282" s="36"/>
      <c r="R282" s="36"/>
      <c r="S282" s="36"/>
      <c r="T282" s="36"/>
      <c r="U282" s="36"/>
    </row>
    <row r="283" spans="1:21" s="10" customFormat="1" ht="108" customHeight="1" x14ac:dyDescent="0.25">
      <c r="A283" s="14"/>
      <c r="B283" s="29" t="s">
        <v>399</v>
      </c>
      <c r="C283" s="16" t="s">
        <v>318</v>
      </c>
      <c r="D283" s="16" t="s">
        <v>363</v>
      </c>
      <c r="E283" s="40">
        <v>6207.4</v>
      </c>
      <c r="F283" s="40">
        <v>3288.4582999999998</v>
      </c>
      <c r="G283" s="40">
        <v>6207.4</v>
      </c>
      <c r="H283" s="44">
        <v>7076</v>
      </c>
      <c r="I283" s="40">
        <v>7370.5</v>
      </c>
      <c r="J283" s="40">
        <v>7665.3</v>
      </c>
      <c r="K283" s="38"/>
      <c r="L283" s="36"/>
      <c r="M283" s="36"/>
      <c r="N283" s="36"/>
      <c r="O283" s="36"/>
      <c r="P283" s="36"/>
      <c r="Q283" s="36"/>
      <c r="R283" s="36"/>
      <c r="S283" s="36"/>
      <c r="T283" s="36"/>
      <c r="U283" s="36"/>
    </row>
    <row r="284" spans="1:21" s="10" customFormat="1" ht="93.75" customHeight="1" x14ac:dyDescent="0.25">
      <c r="A284" s="14"/>
      <c r="B284" s="29" t="s">
        <v>336</v>
      </c>
      <c r="C284" s="16" t="s">
        <v>319</v>
      </c>
      <c r="D284" s="37"/>
      <c r="E284" s="40">
        <f>E285</f>
        <v>178.6</v>
      </c>
      <c r="F284" s="40">
        <f>F285</f>
        <v>58.427070000000001</v>
      </c>
      <c r="G284" s="40">
        <v>178.6</v>
      </c>
      <c r="H284" s="44">
        <v>230.6</v>
      </c>
      <c r="I284" s="40">
        <v>314.2</v>
      </c>
      <c r="J284" s="40">
        <v>227.4</v>
      </c>
      <c r="K284" s="38"/>
      <c r="L284" s="36"/>
      <c r="M284" s="36"/>
      <c r="N284" s="36"/>
      <c r="O284" s="36"/>
      <c r="P284" s="36"/>
      <c r="Q284" s="36"/>
      <c r="R284" s="36"/>
      <c r="S284" s="36"/>
      <c r="T284" s="36"/>
      <c r="U284" s="36"/>
    </row>
    <row r="285" spans="1:21" s="10" customFormat="1" ht="94.5" customHeight="1" x14ac:dyDescent="0.25">
      <c r="A285" s="14"/>
      <c r="B285" s="29" t="s">
        <v>400</v>
      </c>
      <c r="C285" s="16" t="s">
        <v>319</v>
      </c>
      <c r="D285" s="16" t="s">
        <v>363</v>
      </c>
      <c r="E285" s="40">
        <v>178.6</v>
      </c>
      <c r="F285" s="40">
        <v>58.427070000000001</v>
      </c>
      <c r="G285" s="40">
        <v>178.6</v>
      </c>
      <c r="H285" s="44">
        <v>230.6</v>
      </c>
      <c r="I285" s="40">
        <v>314.2</v>
      </c>
      <c r="J285" s="40">
        <v>227.4</v>
      </c>
      <c r="K285" s="38"/>
      <c r="L285" s="36"/>
      <c r="M285" s="36"/>
      <c r="N285" s="36"/>
      <c r="O285" s="36"/>
      <c r="P285" s="36"/>
      <c r="Q285" s="36"/>
      <c r="R285" s="36"/>
      <c r="S285" s="36"/>
      <c r="T285" s="36"/>
      <c r="U285" s="36"/>
    </row>
    <row r="286" spans="1:21" s="10" customFormat="1" ht="63.75" customHeight="1" x14ac:dyDescent="0.25">
      <c r="A286" s="14"/>
      <c r="B286" s="29" t="s">
        <v>337</v>
      </c>
      <c r="C286" s="16" t="s">
        <v>320</v>
      </c>
      <c r="D286" s="37"/>
      <c r="E286" s="40">
        <f>E287</f>
        <v>427639.2</v>
      </c>
      <c r="F286" s="40">
        <f>F287</f>
        <v>302952.10385999997</v>
      </c>
      <c r="G286" s="40">
        <v>427639.2</v>
      </c>
      <c r="H286" s="44">
        <v>457430.4</v>
      </c>
      <c r="I286" s="40">
        <v>489909.1</v>
      </c>
      <c r="J286" s="40">
        <v>498833.3</v>
      </c>
      <c r="K286" s="38"/>
      <c r="L286" s="36"/>
      <c r="M286" s="36"/>
      <c r="N286" s="36"/>
      <c r="O286" s="36"/>
      <c r="P286" s="36"/>
      <c r="Q286" s="36"/>
      <c r="R286" s="36"/>
      <c r="S286" s="36"/>
      <c r="T286" s="36"/>
      <c r="U286" s="36"/>
    </row>
    <row r="287" spans="1:21" s="10" customFormat="1" ht="61.5" customHeight="1" x14ac:dyDescent="0.25">
      <c r="A287" s="14"/>
      <c r="B287" s="29" t="s">
        <v>401</v>
      </c>
      <c r="C287" s="16" t="s">
        <v>320</v>
      </c>
      <c r="D287" s="16" t="s">
        <v>371</v>
      </c>
      <c r="E287" s="40">
        <v>427639.2</v>
      </c>
      <c r="F287" s="40">
        <v>302952.10385999997</v>
      </c>
      <c r="G287" s="40">
        <v>427639.2</v>
      </c>
      <c r="H287" s="44">
        <v>457430.4</v>
      </c>
      <c r="I287" s="40">
        <v>489909.1</v>
      </c>
      <c r="J287" s="40">
        <v>498833.3</v>
      </c>
      <c r="K287" s="38"/>
      <c r="L287" s="36"/>
      <c r="M287" s="36"/>
      <c r="N287" s="36"/>
      <c r="O287" s="36"/>
      <c r="P287" s="36"/>
      <c r="Q287" s="36"/>
      <c r="R287" s="36"/>
      <c r="S287" s="36"/>
      <c r="T287" s="36"/>
      <c r="U287" s="36"/>
    </row>
    <row r="288" spans="1:21" s="10" customFormat="1" ht="138.75" customHeight="1" x14ac:dyDescent="0.25">
      <c r="A288" s="14"/>
      <c r="B288" s="29" t="s">
        <v>338</v>
      </c>
      <c r="C288" s="16" t="s">
        <v>321</v>
      </c>
      <c r="D288" s="37"/>
      <c r="E288" s="40">
        <f>E289</f>
        <v>375856.5</v>
      </c>
      <c r="F288" s="40">
        <f>F289</f>
        <v>278543.18680999998</v>
      </c>
      <c r="G288" s="40">
        <v>375856.5</v>
      </c>
      <c r="H288" s="44">
        <v>399616.5</v>
      </c>
      <c r="I288" s="40">
        <v>415342.1</v>
      </c>
      <c r="J288" s="40">
        <v>431955.7</v>
      </c>
      <c r="K288" s="38"/>
      <c r="L288" s="36"/>
      <c r="M288" s="36"/>
      <c r="N288" s="36"/>
      <c r="O288" s="36"/>
      <c r="P288" s="36"/>
      <c r="Q288" s="36"/>
      <c r="R288" s="36"/>
      <c r="S288" s="36"/>
      <c r="T288" s="36"/>
      <c r="U288" s="36"/>
    </row>
    <row r="289" spans="1:21" s="10" customFormat="1" ht="138" customHeight="1" x14ac:dyDescent="0.25">
      <c r="A289" s="14"/>
      <c r="B289" s="29" t="s">
        <v>402</v>
      </c>
      <c r="C289" s="16" t="s">
        <v>321</v>
      </c>
      <c r="D289" s="16" t="s">
        <v>363</v>
      </c>
      <c r="E289" s="40">
        <v>375856.5</v>
      </c>
      <c r="F289" s="40">
        <v>278543.18680999998</v>
      </c>
      <c r="G289" s="40">
        <v>375856.5</v>
      </c>
      <c r="H289" s="44">
        <v>399616.5</v>
      </c>
      <c r="I289" s="40">
        <v>415342.1</v>
      </c>
      <c r="J289" s="40">
        <v>431955.7</v>
      </c>
      <c r="K289" s="38"/>
      <c r="L289" s="36"/>
      <c r="M289" s="36"/>
      <c r="N289" s="36"/>
      <c r="O289" s="36"/>
      <c r="P289" s="36"/>
      <c r="Q289" s="36"/>
      <c r="R289" s="36"/>
      <c r="S289" s="36"/>
      <c r="T289" s="36"/>
      <c r="U289" s="36"/>
    </row>
    <row r="290" spans="1:21" s="10" customFormat="1" ht="153" customHeight="1" x14ac:dyDescent="0.25">
      <c r="A290" s="14"/>
      <c r="B290" s="29" t="s">
        <v>461</v>
      </c>
      <c r="C290" s="16" t="s">
        <v>462</v>
      </c>
      <c r="D290" s="16"/>
      <c r="E290" s="40">
        <f>E291</f>
        <v>187005.6</v>
      </c>
      <c r="F290" s="40">
        <f>F291</f>
        <v>110483.65123</v>
      </c>
      <c r="G290" s="40">
        <v>187005.6</v>
      </c>
      <c r="H290" s="44">
        <v>0</v>
      </c>
      <c r="I290" s="40">
        <v>0</v>
      </c>
      <c r="J290" s="40">
        <v>0</v>
      </c>
      <c r="K290" s="38"/>
      <c r="L290" s="36"/>
      <c r="M290" s="36"/>
      <c r="N290" s="36"/>
      <c r="O290" s="36"/>
      <c r="P290" s="36"/>
      <c r="Q290" s="36"/>
      <c r="R290" s="36"/>
      <c r="S290" s="36"/>
      <c r="T290" s="36"/>
      <c r="U290" s="36"/>
    </row>
    <row r="291" spans="1:21" s="10" customFormat="1" ht="153" customHeight="1" x14ac:dyDescent="0.25">
      <c r="A291" s="14"/>
      <c r="B291" s="29" t="s">
        <v>463</v>
      </c>
      <c r="C291" s="16" t="s">
        <v>462</v>
      </c>
      <c r="D291" s="16" t="s">
        <v>46</v>
      </c>
      <c r="E291" s="40">
        <v>187005.6</v>
      </c>
      <c r="F291" s="40">
        <v>110483.65123</v>
      </c>
      <c r="G291" s="40">
        <v>187005.6</v>
      </c>
      <c r="H291" s="44">
        <v>0</v>
      </c>
      <c r="I291" s="40">
        <v>0</v>
      </c>
      <c r="J291" s="40">
        <v>0</v>
      </c>
      <c r="K291" s="38"/>
      <c r="L291" s="36"/>
      <c r="M291" s="36"/>
      <c r="N291" s="36"/>
      <c r="O291" s="36"/>
      <c r="P291" s="36"/>
      <c r="Q291" s="36"/>
      <c r="R291" s="36"/>
      <c r="S291" s="36"/>
      <c r="T291" s="36"/>
      <c r="U291" s="36"/>
    </row>
    <row r="292" spans="1:21" s="10" customFormat="1" ht="63" customHeight="1" x14ac:dyDescent="0.25">
      <c r="A292" s="14"/>
      <c r="B292" s="29" t="s">
        <v>339</v>
      </c>
      <c r="C292" s="16" t="s">
        <v>322</v>
      </c>
      <c r="D292" s="37"/>
      <c r="E292" s="40">
        <f>E293</f>
        <v>19571.400000000001</v>
      </c>
      <c r="F292" s="40">
        <f>F293</f>
        <v>19571.400000000001</v>
      </c>
      <c r="G292" s="40">
        <v>19571.400000000001</v>
      </c>
      <c r="H292" s="44">
        <v>14798.8</v>
      </c>
      <c r="I292" s="40">
        <v>0</v>
      </c>
      <c r="J292" s="40">
        <v>0</v>
      </c>
      <c r="K292" s="38"/>
      <c r="L292" s="36"/>
      <c r="M292" s="36"/>
      <c r="N292" s="36"/>
      <c r="O292" s="36"/>
      <c r="P292" s="36"/>
      <c r="Q292" s="36"/>
      <c r="R292" s="36"/>
      <c r="S292" s="36"/>
      <c r="T292" s="36"/>
      <c r="U292" s="36"/>
    </row>
    <row r="293" spans="1:21" s="10" customFormat="1" ht="63.75" customHeight="1" x14ac:dyDescent="0.25">
      <c r="A293" s="14"/>
      <c r="B293" s="29" t="s">
        <v>403</v>
      </c>
      <c r="C293" s="16" t="s">
        <v>322</v>
      </c>
      <c r="D293" s="16" t="s">
        <v>144</v>
      </c>
      <c r="E293" s="40">
        <v>19571.400000000001</v>
      </c>
      <c r="F293" s="40">
        <v>19571.400000000001</v>
      </c>
      <c r="G293" s="40">
        <v>19571.400000000001</v>
      </c>
      <c r="H293" s="44">
        <v>14798.8</v>
      </c>
      <c r="I293" s="40">
        <v>0</v>
      </c>
      <c r="J293" s="40">
        <v>0</v>
      </c>
      <c r="K293" s="38"/>
      <c r="L293" s="36"/>
      <c r="M293" s="36"/>
      <c r="N293" s="36"/>
      <c r="O293" s="36"/>
      <c r="P293" s="36"/>
      <c r="Q293" s="36"/>
      <c r="R293" s="36"/>
      <c r="S293" s="36"/>
      <c r="T293" s="36"/>
      <c r="U293" s="36"/>
    </row>
    <row r="294" spans="1:21" s="10" customFormat="1" ht="45" x14ac:dyDescent="0.25">
      <c r="A294" s="14"/>
      <c r="B294" s="29" t="s">
        <v>340</v>
      </c>
      <c r="C294" s="16" t="s">
        <v>323</v>
      </c>
      <c r="D294" s="37"/>
      <c r="E294" s="40">
        <f>E295</f>
        <v>114506.6</v>
      </c>
      <c r="F294" s="40">
        <f>F295</f>
        <v>63464.766159999999</v>
      </c>
      <c r="G294" s="40">
        <v>114506.6</v>
      </c>
      <c r="H294" s="44">
        <v>105217.1</v>
      </c>
      <c r="I294" s="40">
        <v>108177.8</v>
      </c>
      <c r="J294" s="40">
        <v>86174.1</v>
      </c>
      <c r="K294" s="38"/>
      <c r="L294" s="36"/>
      <c r="M294" s="36"/>
      <c r="N294" s="36"/>
      <c r="O294" s="36"/>
      <c r="P294" s="36"/>
      <c r="Q294" s="36"/>
      <c r="R294" s="36"/>
      <c r="S294" s="36"/>
      <c r="T294" s="36"/>
      <c r="U294" s="36"/>
    </row>
    <row r="295" spans="1:21" s="10" customFormat="1" ht="45" x14ac:dyDescent="0.25">
      <c r="A295" s="14"/>
      <c r="B295" s="29" t="s">
        <v>404</v>
      </c>
      <c r="C295" s="16" t="s">
        <v>323</v>
      </c>
      <c r="D295" s="16" t="s">
        <v>130</v>
      </c>
      <c r="E295" s="40">
        <v>114506.6</v>
      </c>
      <c r="F295" s="40">
        <v>63464.766159999999</v>
      </c>
      <c r="G295" s="40">
        <v>114506.6</v>
      </c>
      <c r="H295" s="44">
        <v>105217.1</v>
      </c>
      <c r="I295" s="40">
        <v>108177.8</v>
      </c>
      <c r="J295" s="40">
        <v>86174.1</v>
      </c>
      <c r="K295" s="38"/>
      <c r="L295" s="36"/>
      <c r="M295" s="36"/>
      <c r="N295" s="36"/>
      <c r="O295" s="36"/>
      <c r="P295" s="36"/>
      <c r="Q295" s="36"/>
      <c r="R295" s="36"/>
      <c r="S295" s="36"/>
      <c r="T295" s="36"/>
      <c r="U295" s="36"/>
    </row>
    <row r="296" spans="1:21" s="10" customFormat="1" ht="24" customHeight="1" x14ac:dyDescent="0.25">
      <c r="A296" s="14"/>
      <c r="B296" s="22" t="s">
        <v>341</v>
      </c>
      <c r="C296" s="25" t="s">
        <v>342</v>
      </c>
      <c r="D296" s="37"/>
      <c r="E296" s="41">
        <f>E297+E299+E301+E303+E305+E307+E309+E311</f>
        <v>1998864.9920000001</v>
      </c>
      <c r="F296" s="41">
        <f>F297+F299+F301+F303+F305+F307+F309+F311</f>
        <v>1256885.8685099999</v>
      </c>
      <c r="G296" s="41">
        <f>G297+G299+G301+G303+G305+G307+G309+G311</f>
        <v>1998864.9920000001</v>
      </c>
      <c r="H296" s="41">
        <f t="shared" ref="H296:J296" si="58">H297+H299+H301+H303+H305+H307+H309+H311</f>
        <v>102602.951</v>
      </c>
      <c r="I296" s="41">
        <f t="shared" si="58"/>
        <v>101787.75099999999</v>
      </c>
      <c r="J296" s="41">
        <f t="shared" si="58"/>
        <v>101787.75099999999</v>
      </c>
      <c r="K296" s="38"/>
      <c r="L296" s="36"/>
      <c r="M296" s="36"/>
      <c r="N296" s="36"/>
      <c r="O296" s="36"/>
      <c r="P296" s="36"/>
      <c r="Q296" s="36"/>
      <c r="R296" s="36"/>
      <c r="S296" s="36"/>
      <c r="T296" s="36"/>
      <c r="U296" s="36"/>
    </row>
    <row r="297" spans="1:21" s="10" customFormat="1" ht="63" customHeight="1" x14ac:dyDescent="0.25">
      <c r="A297" s="14"/>
      <c r="B297" s="29" t="s">
        <v>464</v>
      </c>
      <c r="C297" s="16" t="s">
        <v>465</v>
      </c>
      <c r="D297" s="37"/>
      <c r="E297" s="40">
        <f>E298</f>
        <v>20400</v>
      </c>
      <c r="F297" s="40">
        <f>F298</f>
        <v>0</v>
      </c>
      <c r="G297" s="40">
        <v>20400</v>
      </c>
      <c r="H297" s="40">
        <v>0</v>
      </c>
      <c r="I297" s="40">
        <v>0</v>
      </c>
      <c r="J297" s="40">
        <v>0</v>
      </c>
      <c r="K297" s="38"/>
      <c r="L297" s="36"/>
      <c r="M297" s="36"/>
      <c r="N297" s="36"/>
      <c r="O297" s="36"/>
      <c r="P297" s="36"/>
      <c r="Q297" s="36"/>
      <c r="R297" s="36"/>
      <c r="S297" s="36"/>
      <c r="T297" s="36"/>
      <c r="U297" s="36"/>
    </row>
    <row r="298" spans="1:21" s="10" customFormat="1" ht="63" customHeight="1" x14ac:dyDescent="0.25">
      <c r="A298" s="14"/>
      <c r="B298" s="29" t="s">
        <v>466</v>
      </c>
      <c r="C298" s="16" t="s">
        <v>465</v>
      </c>
      <c r="D298" s="16" t="s">
        <v>46</v>
      </c>
      <c r="E298" s="40">
        <v>20400</v>
      </c>
      <c r="F298" s="40">
        <v>0</v>
      </c>
      <c r="G298" s="40">
        <v>20400</v>
      </c>
      <c r="H298" s="40">
        <v>0</v>
      </c>
      <c r="I298" s="40">
        <v>0</v>
      </c>
      <c r="J298" s="40">
        <v>0</v>
      </c>
      <c r="K298" s="38"/>
      <c r="L298" s="36"/>
      <c r="M298" s="36"/>
      <c r="N298" s="36"/>
      <c r="O298" s="36"/>
      <c r="P298" s="36"/>
      <c r="Q298" s="36"/>
      <c r="R298" s="36"/>
      <c r="S298" s="36"/>
      <c r="T298" s="36"/>
      <c r="U298" s="36"/>
    </row>
    <row r="299" spans="1:21" s="10" customFormat="1" ht="78" customHeight="1" x14ac:dyDescent="0.25">
      <c r="A299" s="14"/>
      <c r="B299" s="29" t="s">
        <v>346</v>
      </c>
      <c r="C299" s="16" t="s">
        <v>343</v>
      </c>
      <c r="D299" s="29"/>
      <c r="E299" s="40">
        <f>E300</f>
        <v>21560.379000000001</v>
      </c>
      <c r="F299" s="40">
        <f>F300</f>
        <v>7082.1294399999997</v>
      </c>
      <c r="G299" s="45">
        <v>21560.379000000001</v>
      </c>
      <c r="H299" s="44">
        <v>27312.937999999998</v>
      </c>
      <c r="I299" s="40">
        <v>27312.937999999998</v>
      </c>
      <c r="J299" s="40">
        <v>27312.937999999998</v>
      </c>
      <c r="K299" s="38"/>
      <c r="L299" s="36"/>
      <c r="M299" s="36"/>
      <c r="N299" s="36"/>
      <c r="O299" s="36"/>
      <c r="P299" s="36"/>
      <c r="Q299" s="36"/>
      <c r="R299" s="36"/>
      <c r="S299" s="36"/>
      <c r="T299" s="36"/>
      <c r="U299" s="36"/>
    </row>
    <row r="300" spans="1:21" s="10" customFormat="1" ht="78.75" customHeight="1" x14ac:dyDescent="0.25">
      <c r="A300" s="14"/>
      <c r="B300" s="29" t="s">
        <v>405</v>
      </c>
      <c r="C300" s="16" t="s">
        <v>343</v>
      </c>
      <c r="D300" s="16" t="s">
        <v>488</v>
      </c>
      <c r="E300" s="40">
        <v>21560.379000000001</v>
      </c>
      <c r="F300" s="40">
        <v>7082.1294399999997</v>
      </c>
      <c r="G300" s="45">
        <v>21560.379000000001</v>
      </c>
      <c r="H300" s="44">
        <v>27312.937999999998</v>
      </c>
      <c r="I300" s="40">
        <v>27312.937999999998</v>
      </c>
      <c r="J300" s="40">
        <v>27312.937999999998</v>
      </c>
      <c r="K300" s="38"/>
      <c r="L300" s="36"/>
      <c r="M300" s="36"/>
      <c r="N300" s="36"/>
      <c r="O300" s="36"/>
      <c r="P300" s="36"/>
      <c r="Q300" s="36"/>
      <c r="R300" s="36"/>
      <c r="S300" s="36"/>
      <c r="T300" s="36"/>
      <c r="U300" s="36"/>
    </row>
    <row r="301" spans="1:21" s="10" customFormat="1" ht="75" x14ac:dyDescent="0.25">
      <c r="A301" s="14"/>
      <c r="B301" s="29" t="s">
        <v>347</v>
      </c>
      <c r="C301" s="16" t="s">
        <v>344</v>
      </c>
      <c r="D301" s="29"/>
      <c r="E301" s="40">
        <f>E302</f>
        <v>7790.0519999999997</v>
      </c>
      <c r="F301" s="40">
        <f>F302</f>
        <v>2864.8762099999999</v>
      </c>
      <c r="G301" s="45">
        <v>7790.0519999999997</v>
      </c>
      <c r="H301" s="44">
        <v>7720.9129999999996</v>
      </c>
      <c r="I301" s="40">
        <v>7720.9129999999996</v>
      </c>
      <c r="J301" s="40">
        <v>7720.9129999999996</v>
      </c>
      <c r="K301" s="38"/>
      <c r="L301" s="36"/>
      <c r="M301" s="36"/>
      <c r="N301" s="36"/>
      <c r="O301" s="36"/>
      <c r="P301" s="36"/>
      <c r="Q301" s="36"/>
      <c r="R301" s="36"/>
      <c r="S301" s="36"/>
      <c r="T301" s="36"/>
      <c r="U301" s="36"/>
    </row>
    <row r="302" spans="1:21" s="10" customFormat="1" ht="75" x14ac:dyDescent="0.25">
      <c r="A302" s="14"/>
      <c r="B302" s="29" t="s">
        <v>406</v>
      </c>
      <c r="C302" s="16" t="s">
        <v>344</v>
      </c>
      <c r="D302" s="16" t="s">
        <v>488</v>
      </c>
      <c r="E302" s="40">
        <v>7790.0519999999997</v>
      </c>
      <c r="F302" s="40">
        <v>2864.8762099999999</v>
      </c>
      <c r="G302" s="45">
        <v>7790.0519999999997</v>
      </c>
      <c r="H302" s="44">
        <v>7720.9129999999996</v>
      </c>
      <c r="I302" s="40">
        <v>7720.9129999999996</v>
      </c>
      <c r="J302" s="40">
        <v>7720.9129999999996</v>
      </c>
      <c r="K302" s="38"/>
      <c r="L302" s="36"/>
      <c r="M302" s="36"/>
      <c r="N302" s="36"/>
      <c r="O302" s="36"/>
      <c r="P302" s="36"/>
      <c r="Q302" s="36"/>
      <c r="R302" s="36"/>
      <c r="S302" s="36"/>
      <c r="T302" s="36"/>
      <c r="U302" s="36"/>
    </row>
    <row r="303" spans="1:21" s="10" customFormat="1" ht="155.25" customHeight="1" x14ac:dyDescent="0.25">
      <c r="A303" s="14"/>
      <c r="B303" s="29" t="s">
        <v>467</v>
      </c>
      <c r="C303" s="16" t="s">
        <v>468</v>
      </c>
      <c r="D303" s="16"/>
      <c r="E303" s="40">
        <f>E304</f>
        <v>112700</v>
      </c>
      <c r="F303" s="40">
        <f>F304</f>
        <v>27225.072499999998</v>
      </c>
      <c r="G303" s="45">
        <v>112700</v>
      </c>
      <c r="H303" s="44">
        <v>0</v>
      </c>
      <c r="I303" s="40">
        <v>0</v>
      </c>
      <c r="J303" s="40">
        <v>0</v>
      </c>
      <c r="K303" s="38"/>
      <c r="L303" s="36"/>
      <c r="M303" s="36"/>
      <c r="N303" s="36"/>
      <c r="O303" s="36"/>
      <c r="P303" s="36"/>
      <c r="Q303" s="36"/>
      <c r="R303" s="36"/>
      <c r="S303" s="36"/>
      <c r="T303" s="36"/>
      <c r="U303" s="36"/>
    </row>
    <row r="304" spans="1:21" s="10" customFormat="1" ht="154.5" customHeight="1" x14ac:dyDescent="0.25">
      <c r="A304" s="14"/>
      <c r="B304" s="29" t="s">
        <v>469</v>
      </c>
      <c r="C304" s="16" t="s">
        <v>468</v>
      </c>
      <c r="D304" s="16" t="s">
        <v>144</v>
      </c>
      <c r="E304" s="40">
        <v>112700</v>
      </c>
      <c r="F304" s="40">
        <v>27225.072499999998</v>
      </c>
      <c r="G304" s="45">
        <v>112700</v>
      </c>
      <c r="H304" s="44">
        <v>0</v>
      </c>
      <c r="I304" s="40">
        <v>0</v>
      </c>
      <c r="J304" s="40">
        <v>0</v>
      </c>
      <c r="K304" s="38"/>
      <c r="L304" s="36"/>
      <c r="M304" s="36"/>
      <c r="N304" s="36"/>
      <c r="O304" s="36"/>
      <c r="P304" s="36"/>
      <c r="Q304" s="36"/>
      <c r="R304" s="36"/>
      <c r="S304" s="36"/>
      <c r="T304" s="36"/>
      <c r="U304" s="36"/>
    </row>
    <row r="305" spans="1:21" s="10" customFormat="1" ht="78" customHeight="1" x14ac:dyDescent="0.25">
      <c r="A305" s="14"/>
      <c r="B305" s="29" t="s">
        <v>470</v>
      </c>
      <c r="C305" s="16" t="s">
        <v>471</v>
      </c>
      <c r="D305" s="16"/>
      <c r="E305" s="40">
        <f>E306</f>
        <v>140036.70000000001</v>
      </c>
      <c r="F305" s="40">
        <f>F306</f>
        <v>140036.70000000001</v>
      </c>
      <c r="G305" s="45">
        <v>140036.70000000001</v>
      </c>
      <c r="H305" s="44">
        <v>0</v>
      </c>
      <c r="I305" s="40">
        <v>0</v>
      </c>
      <c r="J305" s="40">
        <v>0</v>
      </c>
      <c r="K305" s="38"/>
      <c r="L305" s="36"/>
      <c r="M305" s="36"/>
      <c r="N305" s="36"/>
      <c r="O305" s="36"/>
      <c r="P305" s="36"/>
      <c r="Q305" s="36"/>
      <c r="R305" s="36"/>
      <c r="S305" s="36"/>
      <c r="T305" s="36"/>
      <c r="U305" s="36"/>
    </row>
    <row r="306" spans="1:21" s="10" customFormat="1" ht="76.5" customHeight="1" x14ac:dyDescent="0.25">
      <c r="A306" s="14"/>
      <c r="B306" s="29" t="s">
        <v>472</v>
      </c>
      <c r="C306" s="16" t="s">
        <v>471</v>
      </c>
      <c r="D306" s="16" t="s">
        <v>365</v>
      </c>
      <c r="E306" s="40">
        <v>140036.70000000001</v>
      </c>
      <c r="F306" s="40">
        <v>140036.70000000001</v>
      </c>
      <c r="G306" s="45">
        <v>140036.70000000001</v>
      </c>
      <c r="H306" s="44">
        <v>0</v>
      </c>
      <c r="I306" s="40">
        <v>0</v>
      </c>
      <c r="J306" s="40">
        <v>0</v>
      </c>
      <c r="K306" s="38"/>
      <c r="L306" s="36"/>
      <c r="M306" s="36"/>
      <c r="N306" s="36"/>
      <c r="O306" s="36"/>
      <c r="P306" s="36"/>
      <c r="Q306" s="36"/>
      <c r="R306" s="36"/>
      <c r="S306" s="36"/>
      <c r="T306" s="36"/>
      <c r="U306" s="36"/>
    </row>
    <row r="307" spans="1:21" s="10" customFormat="1" ht="63.75" customHeight="1" x14ac:dyDescent="0.25">
      <c r="A307" s="14"/>
      <c r="B307" s="29" t="s">
        <v>348</v>
      </c>
      <c r="C307" s="16" t="s">
        <v>345</v>
      </c>
      <c r="D307" s="29"/>
      <c r="E307" s="45">
        <f>E308</f>
        <v>72132.5</v>
      </c>
      <c r="F307" s="40">
        <f>F308</f>
        <v>68725.768309999999</v>
      </c>
      <c r="G307" s="45">
        <v>72132.5</v>
      </c>
      <c r="H307" s="44">
        <v>67569.100000000006</v>
      </c>
      <c r="I307" s="40">
        <v>66753.899999999994</v>
      </c>
      <c r="J307" s="40">
        <v>66753.899999999994</v>
      </c>
      <c r="K307" s="38"/>
      <c r="L307" s="36"/>
      <c r="M307" s="36"/>
      <c r="N307" s="36"/>
      <c r="O307" s="36"/>
      <c r="P307" s="36"/>
      <c r="Q307" s="36"/>
      <c r="R307" s="36"/>
      <c r="S307" s="36"/>
      <c r="T307" s="36"/>
      <c r="U307" s="36"/>
    </row>
    <row r="308" spans="1:21" s="10" customFormat="1" ht="64.5" customHeight="1" x14ac:dyDescent="0.25">
      <c r="A308" s="14"/>
      <c r="B308" s="29" t="s">
        <v>407</v>
      </c>
      <c r="C308" s="16" t="s">
        <v>345</v>
      </c>
      <c r="D308" s="16" t="s">
        <v>46</v>
      </c>
      <c r="E308" s="40">
        <v>72132.5</v>
      </c>
      <c r="F308" s="40">
        <v>68725.768309999999</v>
      </c>
      <c r="G308" s="40">
        <v>72132.5</v>
      </c>
      <c r="H308" s="44">
        <v>67569.100000000006</v>
      </c>
      <c r="I308" s="40">
        <v>66753.899999999994</v>
      </c>
      <c r="J308" s="40">
        <v>66753.899999999994</v>
      </c>
      <c r="K308" s="38"/>
      <c r="L308" s="36"/>
      <c r="M308" s="36"/>
      <c r="N308" s="36"/>
      <c r="O308" s="36"/>
      <c r="P308" s="36"/>
      <c r="Q308" s="36"/>
      <c r="R308" s="36"/>
      <c r="S308" s="36"/>
      <c r="T308" s="36"/>
      <c r="U308" s="36"/>
    </row>
    <row r="309" spans="1:21" s="10" customFormat="1" ht="60" x14ac:dyDescent="0.25">
      <c r="A309" s="14"/>
      <c r="B309" s="29" t="s">
        <v>473</v>
      </c>
      <c r="C309" s="16" t="s">
        <v>474</v>
      </c>
      <c r="D309" s="37"/>
      <c r="E309" s="40">
        <f>E310</f>
        <v>1024245.361</v>
      </c>
      <c r="F309" s="40">
        <f>F310</f>
        <v>410951.32205000002</v>
      </c>
      <c r="G309" s="40">
        <v>1024245.361</v>
      </c>
      <c r="H309" s="44">
        <v>0</v>
      </c>
      <c r="I309" s="40">
        <v>0</v>
      </c>
      <c r="J309" s="40">
        <v>0</v>
      </c>
      <c r="K309" s="38"/>
      <c r="L309" s="36"/>
      <c r="M309" s="36"/>
      <c r="N309" s="36"/>
      <c r="O309" s="36"/>
      <c r="P309" s="36"/>
      <c r="Q309" s="36"/>
      <c r="R309" s="36"/>
      <c r="S309" s="36"/>
      <c r="T309" s="36"/>
      <c r="U309" s="36"/>
    </row>
    <row r="310" spans="1:21" s="10" customFormat="1" ht="60" x14ac:dyDescent="0.25">
      <c r="A310" s="14"/>
      <c r="B310" s="29" t="s">
        <v>477</v>
      </c>
      <c r="C310" s="16" t="s">
        <v>474</v>
      </c>
      <c r="D310" s="16" t="s">
        <v>360</v>
      </c>
      <c r="E310" s="40">
        <v>1024245.361</v>
      </c>
      <c r="F310" s="40">
        <v>410951.32205000002</v>
      </c>
      <c r="G310" s="40">
        <v>1024245.361</v>
      </c>
      <c r="H310" s="44">
        <v>0</v>
      </c>
      <c r="I310" s="40">
        <v>0</v>
      </c>
      <c r="J310" s="40">
        <v>0</v>
      </c>
      <c r="K310" s="38"/>
      <c r="L310" s="36"/>
      <c r="M310" s="36"/>
      <c r="N310" s="36"/>
      <c r="O310" s="36"/>
      <c r="P310" s="36"/>
      <c r="Q310" s="36"/>
      <c r="R310" s="36"/>
      <c r="S310" s="36"/>
      <c r="T310" s="36"/>
      <c r="U310" s="36"/>
    </row>
    <row r="311" spans="1:21" s="10" customFormat="1" ht="45" x14ac:dyDescent="0.25">
      <c r="A311" s="14"/>
      <c r="B311" s="29" t="s">
        <v>475</v>
      </c>
      <c r="C311" s="16" t="s">
        <v>476</v>
      </c>
      <c r="D311" s="37"/>
      <c r="E311" s="40">
        <f>E312</f>
        <v>600000</v>
      </c>
      <c r="F311" s="40">
        <f>F312</f>
        <v>600000</v>
      </c>
      <c r="G311" s="40">
        <v>600000</v>
      </c>
      <c r="H311" s="44">
        <v>0</v>
      </c>
      <c r="I311" s="40">
        <v>0</v>
      </c>
      <c r="J311" s="40">
        <v>0</v>
      </c>
      <c r="K311" s="38"/>
      <c r="L311" s="36"/>
      <c r="M311" s="36"/>
      <c r="N311" s="36"/>
      <c r="O311" s="36"/>
      <c r="P311" s="36"/>
      <c r="Q311" s="36"/>
      <c r="R311" s="36"/>
      <c r="S311" s="36"/>
      <c r="T311" s="36"/>
      <c r="U311" s="36"/>
    </row>
    <row r="312" spans="1:21" s="10" customFormat="1" ht="45" x14ac:dyDescent="0.25">
      <c r="A312" s="14"/>
      <c r="B312" s="29" t="s">
        <v>478</v>
      </c>
      <c r="C312" s="16" t="s">
        <v>476</v>
      </c>
      <c r="D312" s="16" t="s">
        <v>144</v>
      </c>
      <c r="E312" s="40">
        <v>600000</v>
      </c>
      <c r="F312" s="40">
        <v>600000</v>
      </c>
      <c r="G312" s="40">
        <v>600000</v>
      </c>
      <c r="H312" s="44">
        <v>0</v>
      </c>
      <c r="I312" s="40">
        <v>0</v>
      </c>
      <c r="J312" s="40">
        <v>0</v>
      </c>
      <c r="K312" s="38"/>
      <c r="L312" s="36"/>
      <c r="M312" s="36"/>
      <c r="N312" s="36"/>
      <c r="O312" s="36"/>
      <c r="P312" s="36"/>
      <c r="Q312" s="36"/>
      <c r="R312" s="36"/>
      <c r="S312" s="36"/>
      <c r="T312" s="36"/>
      <c r="U312" s="36"/>
    </row>
    <row r="313" spans="1:21" s="10" customFormat="1" ht="71.25" x14ac:dyDescent="0.25">
      <c r="A313" s="15" t="s">
        <v>479</v>
      </c>
      <c r="B313" s="22" t="s">
        <v>480</v>
      </c>
      <c r="C313" s="16"/>
      <c r="D313" s="37"/>
      <c r="E313" s="41">
        <f t="shared" ref="E313:J315" si="59">E314</f>
        <v>304547.23499999999</v>
      </c>
      <c r="F313" s="41">
        <f t="shared" si="59"/>
        <v>294752.87014999997</v>
      </c>
      <c r="G313" s="41">
        <f t="shared" si="59"/>
        <v>304547.23499999999</v>
      </c>
      <c r="H313" s="41">
        <f t="shared" si="59"/>
        <v>0</v>
      </c>
      <c r="I313" s="41">
        <f t="shared" si="59"/>
        <v>0</v>
      </c>
      <c r="J313" s="41">
        <f t="shared" si="59"/>
        <v>0</v>
      </c>
      <c r="K313" s="38"/>
      <c r="L313" s="36"/>
      <c r="M313" s="36"/>
      <c r="N313" s="36"/>
      <c r="O313" s="36"/>
      <c r="P313" s="36"/>
      <c r="Q313" s="36"/>
      <c r="R313" s="36"/>
      <c r="S313" s="36"/>
      <c r="T313" s="36"/>
      <c r="U313" s="36"/>
    </row>
    <row r="314" spans="1:21" s="10" customFormat="1" ht="66.75" customHeight="1" x14ac:dyDescent="0.25">
      <c r="A314" s="14"/>
      <c r="B314" s="39" t="s">
        <v>481</v>
      </c>
      <c r="C314" s="39" t="s">
        <v>482</v>
      </c>
      <c r="D314" s="37"/>
      <c r="E314" s="41">
        <f t="shared" si="59"/>
        <v>304547.23499999999</v>
      </c>
      <c r="F314" s="41">
        <f t="shared" si="59"/>
        <v>294752.87014999997</v>
      </c>
      <c r="G314" s="41">
        <f t="shared" si="59"/>
        <v>304547.23499999999</v>
      </c>
      <c r="H314" s="41">
        <f t="shared" si="59"/>
        <v>0</v>
      </c>
      <c r="I314" s="41">
        <f t="shared" si="59"/>
        <v>0</v>
      </c>
      <c r="J314" s="41">
        <f t="shared" si="59"/>
        <v>0</v>
      </c>
      <c r="K314" s="38"/>
      <c r="L314" s="36"/>
      <c r="M314" s="36"/>
      <c r="N314" s="36"/>
      <c r="O314" s="36"/>
      <c r="P314" s="36"/>
      <c r="Q314" s="36"/>
      <c r="R314" s="36"/>
      <c r="S314" s="36"/>
      <c r="T314" s="36"/>
      <c r="U314" s="36"/>
    </row>
    <row r="315" spans="1:21" s="10" customFormat="1" ht="165" x14ac:dyDescent="0.25">
      <c r="A315" s="14"/>
      <c r="B315" s="29" t="s">
        <v>483</v>
      </c>
      <c r="C315" s="16" t="s">
        <v>484</v>
      </c>
      <c r="D315" s="37"/>
      <c r="E315" s="40">
        <f t="shared" si="59"/>
        <v>304547.23499999999</v>
      </c>
      <c r="F315" s="40">
        <f t="shared" si="59"/>
        <v>294752.87014999997</v>
      </c>
      <c r="G315" s="40">
        <v>304547.23499999999</v>
      </c>
      <c r="H315" s="40">
        <v>0</v>
      </c>
      <c r="I315" s="40">
        <v>0</v>
      </c>
      <c r="J315" s="40">
        <v>0</v>
      </c>
      <c r="K315" s="38"/>
      <c r="L315" s="36"/>
      <c r="M315" s="36"/>
      <c r="N315" s="36"/>
      <c r="O315" s="36"/>
      <c r="P315" s="36"/>
      <c r="Q315" s="36"/>
      <c r="R315" s="36"/>
      <c r="S315" s="36"/>
      <c r="T315" s="36"/>
      <c r="U315" s="36"/>
    </row>
    <row r="316" spans="1:21" s="10" customFormat="1" ht="165" x14ac:dyDescent="0.25">
      <c r="A316" s="14"/>
      <c r="B316" s="29" t="s">
        <v>485</v>
      </c>
      <c r="C316" s="16" t="s">
        <v>484</v>
      </c>
      <c r="D316" s="16" t="s">
        <v>144</v>
      </c>
      <c r="E316" s="40">
        <v>304547.23499999999</v>
      </c>
      <c r="F316" s="40">
        <v>294752.87014999997</v>
      </c>
      <c r="G316" s="40">
        <v>304547.23499999999</v>
      </c>
      <c r="H316" s="40">
        <v>0</v>
      </c>
      <c r="I316" s="40">
        <v>0</v>
      </c>
      <c r="J316" s="40">
        <v>0</v>
      </c>
      <c r="K316" s="38"/>
      <c r="L316" s="36"/>
      <c r="M316" s="36"/>
      <c r="N316" s="36"/>
      <c r="O316" s="36"/>
      <c r="P316" s="36"/>
      <c r="Q316" s="36"/>
      <c r="R316" s="36"/>
      <c r="S316" s="36"/>
      <c r="T316" s="36"/>
      <c r="U316" s="36"/>
    </row>
    <row r="317" spans="1:21" s="10" customFormat="1" ht="18.75" x14ac:dyDescent="0.25">
      <c r="A317" s="54" t="s">
        <v>486</v>
      </c>
      <c r="B317" s="55"/>
      <c r="C317" s="56"/>
      <c r="D317" s="16"/>
      <c r="E317" s="41">
        <f t="shared" ref="E317:J317" si="60">E313+E166+E158+E116+E102+E59+E48+E31+E6</f>
        <v>8473493.186999999</v>
      </c>
      <c r="F317" s="41">
        <f t="shared" si="60"/>
        <v>5650954.1837699991</v>
      </c>
      <c r="G317" s="41">
        <f t="shared" si="60"/>
        <v>8456974.260400001</v>
      </c>
      <c r="H317" s="41">
        <f t="shared" si="60"/>
        <v>4332416.3510000007</v>
      </c>
      <c r="I317" s="41">
        <f t="shared" si="60"/>
        <v>4331614.7510000002</v>
      </c>
      <c r="J317" s="41">
        <f t="shared" si="60"/>
        <v>4279209.8509999998</v>
      </c>
      <c r="K317" s="38"/>
      <c r="L317" s="36"/>
      <c r="M317" s="36"/>
      <c r="N317" s="36"/>
      <c r="O317" s="36"/>
      <c r="P317" s="36"/>
      <c r="Q317" s="36"/>
      <c r="R317" s="36"/>
      <c r="S317" s="36"/>
      <c r="T317" s="36"/>
      <c r="U317" s="36"/>
    </row>
    <row r="318" spans="1:21" s="10" customFormat="1" x14ac:dyDescent="0.25">
      <c r="A318" s="46" t="s">
        <v>250</v>
      </c>
      <c r="B318" s="46"/>
      <c r="C318" s="46"/>
      <c r="D318" s="46"/>
      <c r="E318" s="46"/>
      <c r="F318" s="46"/>
      <c r="G318" s="46"/>
      <c r="H318" s="46"/>
      <c r="I318" s="46"/>
      <c r="J318" s="46"/>
      <c r="K318" s="36"/>
      <c r="L318" s="36"/>
      <c r="M318" s="36"/>
      <c r="N318" s="36"/>
      <c r="O318" s="36"/>
      <c r="P318" s="36"/>
      <c r="Q318" s="36"/>
      <c r="R318" s="36"/>
      <c r="S318" s="36"/>
      <c r="T318" s="36"/>
      <c r="U318" s="36"/>
    </row>
    <row r="319" spans="1:21" s="10" customFormat="1" x14ac:dyDescent="0.25">
      <c r="B319" s="36"/>
      <c r="C319" s="36"/>
      <c r="D319" s="36"/>
      <c r="E319" s="38"/>
      <c r="F319" s="38"/>
      <c r="G319" s="38"/>
      <c r="H319" s="38"/>
      <c r="I319" s="38"/>
      <c r="J319" s="38"/>
      <c r="K319" s="36"/>
      <c r="L319" s="36"/>
      <c r="M319" s="36"/>
      <c r="N319" s="36"/>
      <c r="O319" s="36"/>
      <c r="P319" s="36"/>
      <c r="Q319" s="36"/>
      <c r="R319" s="36"/>
      <c r="S319" s="36"/>
      <c r="T319" s="36"/>
      <c r="U319" s="36"/>
    </row>
    <row r="320" spans="1:21" s="10" customFormat="1" x14ac:dyDescent="0.25">
      <c r="B320" s="36"/>
      <c r="C320" s="36"/>
      <c r="D320" s="36"/>
      <c r="E320" s="38"/>
      <c r="F320" s="38"/>
      <c r="G320" s="38"/>
      <c r="H320" s="38"/>
      <c r="I320" s="38"/>
      <c r="J320" s="38"/>
      <c r="K320" s="36"/>
      <c r="L320" s="36"/>
      <c r="M320" s="36"/>
      <c r="N320" s="36"/>
      <c r="O320" s="36"/>
      <c r="P320" s="36"/>
      <c r="Q320" s="36"/>
      <c r="R320" s="36"/>
      <c r="S320" s="36"/>
      <c r="T320" s="36"/>
      <c r="U320" s="36"/>
    </row>
    <row r="321" spans="2:21" s="10" customFormat="1" x14ac:dyDescent="0.25">
      <c r="B321" s="36"/>
      <c r="C321" s="36"/>
      <c r="D321" s="36"/>
      <c r="E321" s="38"/>
      <c r="F321" s="38"/>
      <c r="G321" s="38"/>
      <c r="H321" s="38"/>
      <c r="I321" s="38"/>
      <c r="J321" s="38"/>
      <c r="K321" s="36"/>
      <c r="L321" s="36"/>
      <c r="M321" s="36"/>
      <c r="N321" s="36"/>
      <c r="O321" s="36"/>
      <c r="P321" s="36"/>
      <c r="Q321" s="36"/>
      <c r="R321" s="36"/>
      <c r="S321" s="36"/>
      <c r="T321" s="36"/>
      <c r="U321" s="36"/>
    </row>
    <row r="322" spans="2:21" s="10" customFormat="1" x14ac:dyDescent="0.25">
      <c r="B322" s="36"/>
      <c r="C322" s="36"/>
      <c r="D322" s="36"/>
      <c r="E322" s="38"/>
      <c r="F322" s="38"/>
      <c r="G322" s="38"/>
      <c r="H322" s="38"/>
      <c r="I322" s="38"/>
      <c r="J322" s="38"/>
      <c r="K322" s="36"/>
      <c r="L322" s="36"/>
      <c r="M322" s="36"/>
      <c r="N322" s="36"/>
      <c r="O322" s="36"/>
      <c r="P322" s="36"/>
      <c r="Q322" s="36"/>
      <c r="R322" s="36"/>
      <c r="S322" s="36"/>
      <c r="T322" s="36"/>
      <c r="U322" s="36"/>
    </row>
    <row r="323" spans="2:21" s="10" customFormat="1" x14ac:dyDescent="0.25">
      <c r="B323" s="36"/>
      <c r="C323" s="36"/>
      <c r="D323" s="36"/>
      <c r="E323" s="38"/>
      <c r="F323" s="38"/>
      <c r="G323" s="38"/>
      <c r="H323" s="38"/>
      <c r="I323" s="38"/>
      <c r="J323" s="38"/>
      <c r="K323" s="36"/>
      <c r="L323" s="36"/>
      <c r="M323" s="36"/>
      <c r="N323" s="36"/>
      <c r="O323" s="36"/>
      <c r="P323" s="36"/>
      <c r="Q323" s="36"/>
      <c r="R323" s="36"/>
      <c r="S323" s="36"/>
      <c r="T323" s="36"/>
      <c r="U323" s="36"/>
    </row>
    <row r="324" spans="2:21" s="10" customFormat="1" x14ac:dyDescent="0.25">
      <c r="B324" s="36"/>
      <c r="C324" s="36"/>
      <c r="D324" s="36"/>
      <c r="E324" s="38"/>
      <c r="F324" s="38"/>
      <c r="G324" s="38"/>
      <c r="H324" s="38"/>
      <c r="I324" s="38"/>
      <c r="J324" s="38"/>
      <c r="K324" s="36"/>
      <c r="L324" s="36"/>
      <c r="M324" s="36"/>
      <c r="N324" s="36"/>
      <c r="O324" s="36"/>
      <c r="P324" s="36"/>
      <c r="Q324" s="36"/>
      <c r="R324" s="36"/>
      <c r="S324" s="36"/>
      <c r="T324" s="36"/>
      <c r="U324" s="36"/>
    </row>
    <row r="325" spans="2:21" s="10" customFormat="1" x14ac:dyDescent="0.25">
      <c r="B325" s="36"/>
      <c r="C325" s="36"/>
      <c r="D325" s="36"/>
      <c r="E325" s="38"/>
      <c r="F325" s="38"/>
      <c r="G325" s="38"/>
      <c r="H325" s="38"/>
      <c r="I325" s="38"/>
      <c r="J325" s="38"/>
      <c r="K325" s="36"/>
      <c r="L325" s="36"/>
      <c r="M325" s="36"/>
      <c r="N325" s="36"/>
      <c r="O325" s="36"/>
      <c r="P325" s="36"/>
      <c r="Q325" s="36"/>
      <c r="R325" s="36"/>
      <c r="S325" s="36"/>
      <c r="T325" s="36"/>
      <c r="U325" s="36"/>
    </row>
    <row r="326" spans="2:21" s="10" customFormat="1" x14ac:dyDescent="0.25">
      <c r="B326" s="36"/>
      <c r="C326" s="36"/>
      <c r="D326" s="36"/>
      <c r="E326" s="38"/>
      <c r="F326" s="38"/>
      <c r="G326" s="38"/>
      <c r="H326" s="38"/>
      <c r="I326" s="38"/>
      <c r="J326" s="38"/>
      <c r="K326" s="36"/>
      <c r="L326" s="36"/>
      <c r="M326" s="36"/>
      <c r="N326" s="36"/>
      <c r="O326" s="36"/>
      <c r="P326" s="36"/>
      <c r="Q326" s="36"/>
      <c r="R326" s="36"/>
      <c r="S326" s="36"/>
      <c r="T326" s="36"/>
      <c r="U326" s="36"/>
    </row>
    <row r="327" spans="2:21" s="10" customFormat="1" x14ac:dyDescent="0.25">
      <c r="B327" s="36"/>
      <c r="C327" s="36"/>
      <c r="D327" s="36"/>
      <c r="E327" s="38"/>
      <c r="F327" s="38"/>
      <c r="G327" s="38"/>
      <c r="H327" s="38"/>
      <c r="I327" s="38"/>
      <c r="J327" s="38"/>
      <c r="K327" s="36"/>
      <c r="L327" s="36"/>
      <c r="M327" s="36"/>
      <c r="N327" s="36"/>
      <c r="O327" s="36"/>
      <c r="P327" s="36"/>
      <c r="Q327" s="36"/>
      <c r="R327" s="36"/>
      <c r="S327" s="36"/>
      <c r="T327" s="36"/>
      <c r="U327" s="36"/>
    </row>
    <row r="328" spans="2:21" s="10" customFormat="1" x14ac:dyDescent="0.25">
      <c r="B328" s="36"/>
      <c r="C328" s="36"/>
      <c r="D328" s="36"/>
      <c r="E328" s="38"/>
      <c r="F328" s="38"/>
      <c r="G328" s="38"/>
      <c r="H328" s="38"/>
      <c r="I328" s="38"/>
      <c r="J328" s="38"/>
      <c r="K328" s="36"/>
      <c r="L328" s="36"/>
      <c r="M328" s="36"/>
      <c r="N328" s="36"/>
      <c r="O328" s="36"/>
      <c r="P328" s="36"/>
      <c r="Q328" s="36"/>
      <c r="R328" s="36"/>
      <c r="S328" s="36"/>
      <c r="T328" s="36"/>
      <c r="U328" s="36"/>
    </row>
    <row r="329" spans="2:21" s="10" customFormat="1" x14ac:dyDescent="0.25">
      <c r="B329" s="36"/>
      <c r="C329" s="36"/>
      <c r="D329" s="36"/>
      <c r="E329" s="38"/>
      <c r="F329" s="38"/>
      <c r="G329" s="38"/>
      <c r="H329" s="38"/>
      <c r="I329" s="38"/>
      <c r="J329" s="38"/>
      <c r="K329" s="36"/>
      <c r="L329" s="36"/>
      <c r="M329" s="36"/>
      <c r="N329" s="36"/>
      <c r="O329" s="36"/>
      <c r="P329" s="36"/>
      <c r="Q329" s="36"/>
      <c r="R329" s="36"/>
      <c r="S329" s="36"/>
      <c r="T329" s="36"/>
      <c r="U329" s="36"/>
    </row>
    <row r="330" spans="2:21" s="10" customFormat="1" x14ac:dyDescent="0.25">
      <c r="B330" s="36"/>
      <c r="C330" s="36"/>
      <c r="D330" s="36"/>
      <c r="E330" s="38"/>
      <c r="F330" s="38"/>
      <c r="G330" s="38"/>
      <c r="H330" s="38"/>
      <c r="I330" s="38"/>
      <c r="J330" s="38"/>
      <c r="K330" s="36"/>
      <c r="L330" s="36"/>
      <c r="M330" s="36"/>
      <c r="N330" s="36"/>
      <c r="O330" s="36"/>
      <c r="P330" s="36"/>
      <c r="Q330" s="36"/>
      <c r="R330" s="36"/>
      <c r="S330" s="36"/>
      <c r="T330" s="36"/>
      <c r="U330" s="36"/>
    </row>
    <row r="331" spans="2:21" s="10" customFormat="1" x14ac:dyDescent="0.25">
      <c r="B331" s="36"/>
      <c r="C331" s="36"/>
      <c r="D331" s="36"/>
      <c r="E331" s="38"/>
      <c r="F331" s="38"/>
      <c r="G331" s="38"/>
      <c r="H331" s="38"/>
      <c r="I331" s="38"/>
      <c r="J331" s="38"/>
      <c r="K331" s="36"/>
      <c r="L331" s="36"/>
      <c r="M331" s="36"/>
      <c r="N331" s="36"/>
      <c r="O331" s="36"/>
      <c r="P331" s="36"/>
      <c r="Q331" s="36"/>
      <c r="R331" s="36"/>
      <c r="S331" s="36"/>
      <c r="T331" s="36"/>
      <c r="U331" s="36"/>
    </row>
    <row r="332" spans="2:21" s="10" customFormat="1" x14ac:dyDescent="0.25">
      <c r="B332" s="36"/>
      <c r="C332" s="36"/>
      <c r="D332" s="36"/>
      <c r="E332" s="38"/>
      <c r="F332" s="38"/>
      <c r="G332" s="38"/>
      <c r="H332" s="38"/>
      <c r="I332" s="38"/>
      <c r="J332" s="38"/>
      <c r="K332" s="36"/>
      <c r="L332" s="36"/>
      <c r="M332" s="36"/>
      <c r="N332" s="36"/>
      <c r="O332" s="36"/>
      <c r="P332" s="36"/>
      <c r="Q332" s="36"/>
      <c r="R332" s="36"/>
      <c r="S332" s="36"/>
      <c r="T332" s="36"/>
      <c r="U332" s="36"/>
    </row>
    <row r="333" spans="2:21" s="10" customFormat="1" x14ac:dyDescent="0.25">
      <c r="B333" s="36"/>
      <c r="C333" s="36"/>
      <c r="D333" s="36"/>
      <c r="E333" s="38"/>
      <c r="F333" s="38"/>
      <c r="G333" s="38"/>
      <c r="H333" s="38"/>
      <c r="I333" s="38"/>
      <c r="J333" s="38"/>
      <c r="K333" s="36"/>
      <c r="L333" s="36"/>
      <c r="M333" s="36"/>
      <c r="N333" s="36"/>
      <c r="O333" s="36"/>
      <c r="P333" s="36"/>
      <c r="Q333" s="36"/>
      <c r="R333" s="36"/>
      <c r="S333" s="36"/>
      <c r="T333" s="36"/>
      <c r="U333" s="36"/>
    </row>
    <row r="334" spans="2:21" s="10" customFormat="1" x14ac:dyDescent="0.25">
      <c r="B334" s="36"/>
      <c r="C334" s="36"/>
      <c r="D334" s="36"/>
      <c r="E334" s="38"/>
      <c r="F334" s="38"/>
      <c r="G334" s="38"/>
      <c r="H334" s="38"/>
      <c r="I334" s="38"/>
      <c r="J334" s="38"/>
      <c r="K334" s="36"/>
      <c r="L334" s="36"/>
      <c r="M334" s="36"/>
      <c r="N334" s="36"/>
      <c r="O334" s="36"/>
      <c r="P334" s="36"/>
      <c r="Q334" s="36"/>
      <c r="R334" s="36"/>
      <c r="S334" s="36"/>
      <c r="T334" s="36"/>
      <c r="U334" s="36"/>
    </row>
    <row r="335" spans="2:21" s="10" customFormat="1" x14ac:dyDescent="0.25">
      <c r="B335" s="36"/>
      <c r="C335" s="36"/>
      <c r="D335" s="36"/>
      <c r="E335" s="38"/>
      <c r="F335" s="38"/>
      <c r="G335" s="38"/>
      <c r="H335" s="38"/>
      <c r="I335" s="38"/>
      <c r="J335" s="38"/>
      <c r="K335" s="36"/>
      <c r="L335" s="36"/>
      <c r="M335" s="36"/>
      <c r="N335" s="36"/>
      <c r="O335" s="36"/>
      <c r="P335" s="36"/>
      <c r="Q335" s="36"/>
      <c r="R335" s="36"/>
      <c r="S335" s="36"/>
      <c r="T335" s="36"/>
      <c r="U335" s="36"/>
    </row>
    <row r="336" spans="2:21" s="10" customFormat="1" x14ac:dyDescent="0.25">
      <c r="B336" s="36"/>
      <c r="C336" s="36"/>
      <c r="D336" s="36"/>
      <c r="E336" s="38"/>
      <c r="F336" s="38"/>
      <c r="G336" s="38"/>
      <c r="H336" s="38"/>
      <c r="I336" s="38"/>
      <c r="J336" s="38"/>
      <c r="K336" s="36"/>
      <c r="L336" s="36"/>
      <c r="M336" s="36"/>
      <c r="N336" s="36"/>
      <c r="O336" s="36"/>
      <c r="P336" s="36"/>
      <c r="Q336" s="36"/>
      <c r="R336" s="36"/>
      <c r="S336" s="36"/>
      <c r="T336" s="36"/>
      <c r="U336" s="36"/>
    </row>
    <row r="337" spans="2:21" s="10" customFormat="1" x14ac:dyDescent="0.25">
      <c r="B337" s="36"/>
      <c r="C337" s="36"/>
      <c r="D337" s="36"/>
      <c r="E337" s="38"/>
      <c r="F337" s="38"/>
      <c r="G337" s="38"/>
      <c r="H337" s="38"/>
      <c r="I337" s="38"/>
      <c r="J337" s="38"/>
      <c r="K337" s="36"/>
      <c r="L337" s="36"/>
      <c r="M337" s="36"/>
      <c r="N337" s="36"/>
      <c r="O337" s="36"/>
      <c r="P337" s="36"/>
      <c r="Q337" s="36"/>
      <c r="R337" s="36"/>
      <c r="S337" s="36"/>
      <c r="T337" s="36"/>
      <c r="U337" s="36"/>
    </row>
    <row r="338" spans="2:21" s="10" customFormat="1" x14ac:dyDescent="0.25">
      <c r="B338" s="36"/>
      <c r="C338" s="36"/>
      <c r="D338" s="36"/>
      <c r="E338" s="38"/>
      <c r="F338" s="38"/>
      <c r="G338" s="38"/>
      <c r="H338" s="38"/>
      <c r="I338" s="38"/>
      <c r="J338" s="38"/>
      <c r="K338" s="36"/>
      <c r="L338" s="36"/>
      <c r="M338" s="36"/>
      <c r="N338" s="36"/>
      <c r="O338" s="36"/>
      <c r="P338" s="36"/>
      <c r="Q338" s="36"/>
      <c r="R338" s="36"/>
      <c r="S338" s="36"/>
      <c r="T338" s="36"/>
      <c r="U338" s="36"/>
    </row>
    <row r="339" spans="2:21" s="10" customFormat="1" x14ac:dyDescent="0.25">
      <c r="B339" s="36"/>
      <c r="C339" s="36"/>
      <c r="D339" s="36"/>
      <c r="E339" s="38"/>
      <c r="F339" s="38"/>
      <c r="G339" s="38"/>
      <c r="H339" s="38"/>
      <c r="I339" s="38"/>
      <c r="J339" s="38"/>
      <c r="K339" s="36"/>
      <c r="L339" s="36"/>
      <c r="M339" s="36"/>
      <c r="N339" s="36"/>
      <c r="O339" s="36"/>
      <c r="P339" s="36"/>
      <c r="Q339" s="36"/>
      <c r="R339" s="36"/>
      <c r="S339" s="36"/>
      <c r="T339" s="36"/>
      <c r="U339" s="36"/>
    </row>
    <row r="340" spans="2:21" s="10" customFormat="1" x14ac:dyDescent="0.25">
      <c r="B340" s="36"/>
      <c r="C340" s="36"/>
      <c r="D340" s="36"/>
      <c r="E340" s="38"/>
      <c r="F340" s="38"/>
      <c r="G340" s="38"/>
      <c r="H340" s="38"/>
      <c r="I340" s="38"/>
      <c r="J340" s="38"/>
      <c r="K340" s="36"/>
      <c r="L340" s="36"/>
      <c r="M340" s="36"/>
      <c r="N340" s="36"/>
      <c r="O340" s="36"/>
      <c r="P340" s="36"/>
      <c r="Q340" s="36"/>
      <c r="R340" s="36"/>
      <c r="S340" s="36"/>
      <c r="T340" s="36"/>
      <c r="U340" s="36"/>
    </row>
    <row r="341" spans="2:21" s="10" customFormat="1" x14ac:dyDescent="0.25">
      <c r="B341" s="36"/>
      <c r="C341" s="36"/>
      <c r="D341" s="36"/>
      <c r="E341" s="38"/>
      <c r="F341" s="38"/>
      <c r="G341" s="38"/>
      <c r="H341" s="38"/>
      <c r="I341" s="38"/>
      <c r="J341" s="38"/>
      <c r="K341" s="36"/>
      <c r="L341" s="36"/>
      <c r="M341" s="36"/>
      <c r="N341" s="36"/>
      <c r="O341" s="36"/>
      <c r="P341" s="36"/>
      <c r="Q341" s="36"/>
      <c r="R341" s="36"/>
      <c r="S341" s="36"/>
      <c r="T341" s="36"/>
      <c r="U341" s="36"/>
    </row>
    <row r="342" spans="2:21" s="10" customFormat="1" x14ac:dyDescent="0.25">
      <c r="B342" s="36"/>
      <c r="C342" s="36"/>
      <c r="D342" s="36"/>
      <c r="E342" s="38"/>
      <c r="F342" s="38"/>
      <c r="G342" s="38"/>
      <c r="H342" s="38"/>
      <c r="I342" s="38"/>
      <c r="J342" s="38"/>
      <c r="K342" s="36"/>
      <c r="L342" s="36"/>
      <c r="M342" s="36"/>
      <c r="N342" s="36"/>
      <c r="O342" s="36"/>
      <c r="P342" s="36"/>
      <c r="Q342" s="36"/>
      <c r="R342" s="36"/>
      <c r="S342" s="36"/>
      <c r="T342" s="36"/>
      <c r="U342" s="36"/>
    </row>
    <row r="343" spans="2:21" s="10" customFormat="1" x14ac:dyDescent="0.25">
      <c r="B343" s="36"/>
      <c r="C343" s="36"/>
      <c r="D343" s="36"/>
      <c r="E343" s="38"/>
      <c r="F343" s="38"/>
      <c r="G343" s="38"/>
      <c r="H343" s="38"/>
      <c r="I343" s="38"/>
      <c r="J343" s="38"/>
      <c r="K343" s="36"/>
      <c r="L343" s="36"/>
      <c r="M343" s="36"/>
      <c r="N343" s="36"/>
      <c r="O343" s="36"/>
      <c r="P343" s="36"/>
      <c r="Q343" s="36"/>
      <c r="R343" s="36"/>
      <c r="S343" s="36"/>
      <c r="T343" s="36"/>
      <c r="U343" s="36"/>
    </row>
    <row r="344" spans="2:21" s="10" customFormat="1" x14ac:dyDescent="0.25">
      <c r="B344" s="36"/>
      <c r="C344" s="36"/>
      <c r="D344" s="36"/>
      <c r="E344" s="38"/>
      <c r="F344" s="38"/>
      <c r="G344" s="38"/>
      <c r="H344" s="38"/>
      <c r="I344" s="38"/>
      <c r="J344" s="38"/>
      <c r="K344" s="36"/>
      <c r="L344" s="36"/>
      <c r="M344" s="36"/>
      <c r="N344" s="36"/>
      <c r="O344" s="36"/>
      <c r="P344" s="36"/>
      <c r="Q344" s="36"/>
      <c r="R344" s="36"/>
      <c r="S344" s="36"/>
      <c r="T344" s="36"/>
      <c r="U344" s="36"/>
    </row>
    <row r="345" spans="2:21" s="10" customFormat="1" x14ac:dyDescent="0.25">
      <c r="B345" s="36"/>
      <c r="C345" s="36"/>
      <c r="D345" s="36"/>
      <c r="E345" s="38"/>
      <c r="F345" s="38"/>
      <c r="G345" s="38"/>
      <c r="H345" s="38"/>
      <c r="I345" s="38"/>
      <c r="J345" s="38"/>
      <c r="K345" s="36"/>
      <c r="L345" s="36"/>
      <c r="M345" s="36"/>
      <c r="N345" s="36"/>
      <c r="O345" s="36"/>
      <c r="P345" s="36"/>
      <c r="Q345" s="36"/>
      <c r="R345" s="36"/>
      <c r="S345" s="36"/>
      <c r="T345" s="36"/>
      <c r="U345" s="36"/>
    </row>
    <row r="346" spans="2:21" s="10" customFormat="1" x14ac:dyDescent="0.25">
      <c r="B346" s="36"/>
      <c r="C346" s="36"/>
      <c r="D346" s="36"/>
      <c r="E346" s="38"/>
      <c r="F346" s="38"/>
      <c r="G346" s="38"/>
      <c r="H346" s="38"/>
      <c r="I346" s="38"/>
      <c r="J346" s="38"/>
      <c r="K346" s="36"/>
      <c r="L346" s="36"/>
      <c r="M346" s="36"/>
      <c r="N346" s="36"/>
      <c r="O346" s="36"/>
      <c r="P346" s="36"/>
      <c r="Q346" s="36"/>
      <c r="R346" s="36"/>
      <c r="S346" s="36"/>
      <c r="T346" s="36"/>
      <c r="U346" s="36"/>
    </row>
    <row r="347" spans="2:21" s="10" customFormat="1" x14ac:dyDescent="0.25">
      <c r="B347" s="36"/>
      <c r="C347" s="36"/>
      <c r="D347" s="36"/>
      <c r="E347" s="38"/>
      <c r="F347" s="38"/>
      <c r="G347" s="38"/>
      <c r="H347" s="38"/>
      <c r="I347" s="38"/>
      <c r="J347" s="38"/>
      <c r="K347" s="36"/>
      <c r="L347" s="36"/>
      <c r="M347" s="36"/>
      <c r="N347" s="36"/>
      <c r="O347" s="36"/>
      <c r="P347" s="36"/>
      <c r="Q347" s="36"/>
      <c r="R347" s="36"/>
      <c r="S347" s="36"/>
      <c r="T347" s="36"/>
      <c r="U347" s="36"/>
    </row>
    <row r="348" spans="2:21" s="10" customFormat="1" x14ac:dyDescent="0.25">
      <c r="B348" s="36"/>
      <c r="C348" s="36"/>
      <c r="D348" s="36"/>
      <c r="E348" s="38"/>
      <c r="F348" s="38"/>
      <c r="G348" s="38"/>
      <c r="H348" s="38"/>
      <c r="I348" s="38"/>
      <c r="J348" s="38"/>
      <c r="K348" s="36"/>
      <c r="L348" s="36"/>
      <c r="M348" s="36"/>
      <c r="N348" s="36"/>
      <c r="O348" s="36"/>
      <c r="P348" s="36"/>
      <c r="Q348" s="36"/>
      <c r="R348" s="36"/>
      <c r="S348" s="36"/>
      <c r="T348" s="36"/>
      <c r="U348" s="36"/>
    </row>
    <row r="349" spans="2:21" s="10" customFormat="1" x14ac:dyDescent="0.25">
      <c r="B349" s="36"/>
      <c r="C349" s="36"/>
      <c r="D349" s="36"/>
      <c r="E349" s="38"/>
      <c r="F349" s="38"/>
      <c r="G349" s="38"/>
      <c r="H349" s="38"/>
      <c r="I349" s="38"/>
      <c r="J349" s="38"/>
      <c r="K349" s="36"/>
      <c r="L349" s="36"/>
      <c r="M349" s="36"/>
      <c r="N349" s="36"/>
      <c r="O349" s="36"/>
      <c r="P349" s="36"/>
      <c r="Q349" s="36"/>
      <c r="R349" s="36"/>
      <c r="S349" s="36"/>
      <c r="T349" s="36"/>
      <c r="U349" s="36"/>
    </row>
    <row r="350" spans="2:21" s="10" customFormat="1" x14ac:dyDescent="0.25">
      <c r="B350" s="36"/>
      <c r="C350" s="36"/>
      <c r="D350" s="36"/>
      <c r="E350" s="38"/>
      <c r="F350" s="38"/>
      <c r="G350" s="38"/>
      <c r="H350" s="38"/>
      <c r="I350" s="38"/>
      <c r="J350" s="38"/>
      <c r="K350" s="36"/>
      <c r="L350" s="36"/>
      <c r="M350" s="36"/>
      <c r="N350" s="36"/>
      <c r="O350" s="36"/>
      <c r="P350" s="36"/>
      <c r="Q350" s="36"/>
      <c r="R350" s="36"/>
      <c r="S350" s="36"/>
      <c r="T350" s="36"/>
      <c r="U350" s="36"/>
    </row>
    <row r="351" spans="2:21" s="10" customFormat="1" x14ac:dyDescent="0.25">
      <c r="B351" s="36"/>
      <c r="C351" s="36"/>
      <c r="D351" s="36"/>
      <c r="E351" s="38"/>
      <c r="F351" s="38"/>
      <c r="G351" s="38"/>
      <c r="H351" s="38"/>
      <c r="I351" s="38"/>
      <c r="J351" s="38"/>
      <c r="K351" s="36"/>
      <c r="L351" s="36"/>
      <c r="M351" s="36"/>
      <c r="N351" s="36"/>
      <c r="O351" s="36"/>
      <c r="P351" s="36"/>
      <c r="Q351" s="36"/>
      <c r="R351" s="36"/>
      <c r="S351" s="36"/>
      <c r="T351" s="36"/>
      <c r="U351" s="36"/>
    </row>
    <row r="352" spans="2:21" s="10" customFormat="1" x14ac:dyDescent="0.25">
      <c r="B352" s="36"/>
      <c r="C352" s="36"/>
      <c r="D352" s="36"/>
      <c r="E352" s="38"/>
      <c r="F352" s="38"/>
      <c r="G352" s="38"/>
      <c r="H352" s="38"/>
      <c r="I352" s="38"/>
      <c r="J352" s="38"/>
      <c r="K352" s="36"/>
      <c r="L352" s="36"/>
      <c r="M352" s="36"/>
      <c r="N352" s="36"/>
      <c r="O352" s="36"/>
      <c r="P352" s="36"/>
      <c r="Q352" s="36"/>
      <c r="R352" s="36"/>
      <c r="S352" s="36"/>
      <c r="T352" s="36"/>
      <c r="U352" s="36"/>
    </row>
    <row r="353" spans="2:21" s="10" customFormat="1" x14ac:dyDescent="0.25">
      <c r="B353" s="36"/>
      <c r="C353" s="36"/>
      <c r="D353" s="36"/>
      <c r="E353" s="38"/>
      <c r="F353" s="38"/>
      <c r="G353" s="38"/>
      <c r="H353" s="38"/>
      <c r="I353" s="38"/>
      <c r="J353" s="38"/>
      <c r="K353" s="36"/>
      <c r="L353" s="36"/>
      <c r="M353" s="36"/>
      <c r="N353" s="36"/>
      <c r="O353" s="36"/>
      <c r="P353" s="36"/>
      <c r="Q353" s="36"/>
      <c r="R353" s="36"/>
      <c r="S353" s="36"/>
      <c r="T353" s="36"/>
      <c r="U353" s="36"/>
    </row>
    <row r="354" spans="2:21" s="10" customFormat="1" x14ac:dyDescent="0.25">
      <c r="B354" s="36"/>
      <c r="C354" s="36"/>
      <c r="D354" s="36"/>
      <c r="E354" s="38"/>
      <c r="F354" s="38"/>
      <c r="G354" s="38"/>
      <c r="H354" s="38"/>
      <c r="I354" s="38"/>
      <c r="J354" s="38"/>
      <c r="K354" s="36"/>
      <c r="L354" s="36"/>
      <c r="M354" s="36"/>
      <c r="N354" s="36"/>
      <c r="O354" s="36"/>
      <c r="P354" s="36"/>
      <c r="Q354" s="36"/>
      <c r="R354" s="36"/>
      <c r="S354" s="36"/>
      <c r="T354" s="36"/>
      <c r="U354" s="36"/>
    </row>
    <row r="355" spans="2:21" s="10" customFormat="1" x14ac:dyDescent="0.25">
      <c r="B355" s="36"/>
      <c r="C355" s="36"/>
      <c r="D355" s="36"/>
      <c r="E355" s="38"/>
      <c r="F355" s="38"/>
      <c r="G355" s="38"/>
      <c r="H355" s="38"/>
      <c r="I355" s="38"/>
      <c r="J355" s="38"/>
      <c r="K355" s="36"/>
      <c r="L355" s="36"/>
      <c r="M355" s="36"/>
      <c r="N355" s="36"/>
      <c r="O355" s="36"/>
      <c r="P355" s="36"/>
      <c r="Q355" s="36"/>
      <c r="R355" s="36"/>
      <c r="S355" s="36"/>
      <c r="T355" s="36"/>
      <c r="U355" s="36"/>
    </row>
    <row r="356" spans="2:21" s="10" customFormat="1" x14ac:dyDescent="0.25">
      <c r="B356" s="36"/>
      <c r="C356" s="36"/>
      <c r="D356" s="36"/>
      <c r="E356" s="38"/>
      <c r="F356" s="38"/>
      <c r="G356" s="38"/>
      <c r="H356" s="38"/>
      <c r="I356" s="38"/>
      <c r="J356" s="38"/>
      <c r="K356" s="36"/>
      <c r="L356" s="36"/>
      <c r="M356" s="36"/>
      <c r="N356" s="36"/>
      <c r="O356" s="36"/>
      <c r="P356" s="36"/>
      <c r="Q356" s="36"/>
      <c r="R356" s="36"/>
      <c r="S356" s="36"/>
      <c r="T356" s="36"/>
      <c r="U356" s="36"/>
    </row>
    <row r="357" spans="2:21" s="10" customFormat="1" x14ac:dyDescent="0.25">
      <c r="B357" s="36"/>
      <c r="C357" s="36"/>
      <c r="D357" s="36"/>
      <c r="E357" s="38"/>
      <c r="F357" s="38"/>
      <c r="G357" s="38"/>
      <c r="H357" s="38"/>
      <c r="I357" s="38"/>
      <c r="J357" s="38"/>
      <c r="K357" s="36"/>
      <c r="L357" s="36"/>
      <c r="M357" s="36"/>
      <c r="N357" s="36"/>
      <c r="O357" s="36"/>
      <c r="P357" s="36"/>
      <c r="Q357" s="36"/>
      <c r="R357" s="36"/>
      <c r="S357" s="36"/>
      <c r="T357" s="36"/>
      <c r="U357" s="36"/>
    </row>
    <row r="358" spans="2:21" s="10" customFormat="1" x14ac:dyDescent="0.25">
      <c r="B358" s="36"/>
      <c r="C358" s="36"/>
      <c r="D358" s="36"/>
      <c r="E358" s="38"/>
      <c r="F358" s="38"/>
      <c r="G358" s="38"/>
      <c r="H358" s="38"/>
      <c r="I358" s="38"/>
      <c r="J358" s="38"/>
      <c r="K358" s="36"/>
      <c r="L358" s="36"/>
      <c r="M358" s="36"/>
      <c r="N358" s="36"/>
      <c r="O358" s="36"/>
      <c r="P358" s="36"/>
      <c r="Q358" s="36"/>
      <c r="R358" s="36"/>
      <c r="S358" s="36"/>
      <c r="T358" s="36"/>
      <c r="U358" s="36"/>
    </row>
    <row r="359" spans="2:21" s="10" customFormat="1" x14ac:dyDescent="0.25">
      <c r="B359" s="36"/>
      <c r="C359" s="36"/>
      <c r="D359" s="36"/>
      <c r="E359" s="38"/>
      <c r="F359" s="38"/>
      <c r="G359" s="38"/>
      <c r="H359" s="38"/>
      <c r="I359" s="38"/>
      <c r="J359" s="38"/>
      <c r="K359" s="36"/>
      <c r="L359" s="36"/>
      <c r="M359" s="36"/>
      <c r="N359" s="36"/>
      <c r="O359" s="36"/>
      <c r="P359" s="36"/>
      <c r="Q359" s="36"/>
      <c r="R359" s="36"/>
      <c r="S359" s="36"/>
      <c r="T359" s="36"/>
      <c r="U359" s="36"/>
    </row>
    <row r="360" spans="2:21" s="10" customFormat="1" x14ac:dyDescent="0.25">
      <c r="B360" s="36"/>
      <c r="C360" s="36"/>
      <c r="D360" s="36"/>
      <c r="E360" s="38"/>
      <c r="F360" s="38"/>
      <c r="G360" s="38"/>
      <c r="H360" s="38"/>
      <c r="I360" s="38"/>
      <c r="J360" s="38"/>
      <c r="K360" s="36"/>
      <c r="L360" s="36"/>
      <c r="M360" s="36"/>
      <c r="N360" s="36"/>
      <c r="O360" s="36"/>
      <c r="P360" s="36"/>
      <c r="Q360" s="36"/>
      <c r="R360" s="36"/>
      <c r="S360" s="36"/>
      <c r="T360" s="36"/>
      <c r="U360" s="36"/>
    </row>
    <row r="361" spans="2:21" s="10" customFormat="1" x14ac:dyDescent="0.25">
      <c r="B361" s="36"/>
      <c r="C361" s="36"/>
      <c r="D361" s="36"/>
      <c r="E361" s="38"/>
      <c r="F361" s="38"/>
      <c r="G361" s="38"/>
      <c r="H361" s="38"/>
      <c r="I361" s="38"/>
      <c r="J361" s="38"/>
      <c r="K361" s="36"/>
      <c r="L361" s="36"/>
      <c r="M361" s="36"/>
      <c r="N361" s="36"/>
      <c r="O361" s="36"/>
      <c r="P361" s="36"/>
      <c r="Q361" s="36"/>
      <c r="R361" s="36"/>
      <c r="S361" s="36"/>
      <c r="T361" s="36"/>
      <c r="U361" s="36"/>
    </row>
    <row r="362" spans="2:21" s="10" customFormat="1" x14ac:dyDescent="0.25">
      <c r="B362" s="36"/>
      <c r="C362" s="36"/>
      <c r="D362" s="36"/>
      <c r="E362" s="38"/>
      <c r="F362" s="38"/>
      <c r="G362" s="38"/>
      <c r="H362" s="38"/>
      <c r="I362" s="38"/>
      <c r="J362" s="38"/>
      <c r="K362" s="36"/>
      <c r="L362" s="36"/>
      <c r="M362" s="36"/>
      <c r="N362" s="36"/>
      <c r="O362" s="36"/>
      <c r="P362" s="36"/>
      <c r="Q362" s="36"/>
      <c r="R362" s="36"/>
      <c r="S362" s="36"/>
      <c r="T362" s="36"/>
      <c r="U362" s="36"/>
    </row>
    <row r="363" spans="2:21" s="10" customFormat="1" x14ac:dyDescent="0.25">
      <c r="B363" s="36"/>
      <c r="C363" s="36"/>
      <c r="D363" s="36"/>
      <c r="E363" s="38"/>
      <c r="F363" s="38"/>
      <c r="G363" s="38"/>
      <c r="H363" s="38"/>
      <c r="I363" s="38"/>
      <c r="J363" s="38"/>
      <c r="K363" s="36"/>
      <c r="L363" s="36"/>
      <c r="M363" s="36"/>
      <c r="N363" s="36"/>
      <c r="O363" s="36"/>
      <c r="P363" s="36"/>
      <c r="Q363" s="36"/>
      <c r="R363" s="36"/>
      <c r="S363" s="36"/>
      <c r="T363" s="36"/>
      <c r="U363" s="36"/>
    </row>
    <row r="364" spans="2:21" s="10" customFormat="1" x14ac:dyDescent="0.25">
      <c r="B364" s="36"/>
      <c r="C364" s="36"/>
      <c r="D364" s="36"/>
      <c r="E364" s="38"/>
      <c r="F364" s="38"/>
      <c r="G364" s="38"/>
      <c r="H364" s="38"/>
      <c r="I364" s="38"/>
      <c r="J364" s="38"/>
      <c r="K364" s="36"/>
      <c r="L364" s="36"/>
      <c r="M364" s="36"/>
      <c r="N364" s="36"/>
      <c r="O364" s="36"/>
      <c r="P364" s="36"/>
      <c r="Q364" s="36"/>
      <c r="R364" s="36"/>
      <c r="S364" s="36"/>
      <c r="T364" s="36"/>
      <c r="U364" s="36"/>
    </row>
    <row r="365" spans="2:21" s="10" customFormat="1" x14ac:dyDescent="0.25">
      <c r="B365" s="36"/>
      <c r="C365" s="36"/>
      <c r="D365" s="36"/>
      <c r="E365" s="38"/>
      <c r="F365" s="38"/>
      <c r="G365" s="38"/>
      <c r="H365" s="38"/>
      <c r="I365" s="38"/>
      <c r="J365" s="38"/>
      <c r="K365" s="36"/>
      <c r="L365" s="36"/>
      <c r="M365" s="36"/>
      <c r="N365" s="36"/>
      <c r="O365" s="36"/>
      <c r="P365" s="36"/>
      <c r="Q365" s="36"/>
      <c r="R365" s="36"/>
      <c r="S365" s="36"/>
      <c r="T365" s="36"/>
      <c r="U365" s="36"/>
    </row>
    <row r="366" spans="2:21" s="10" customFormat="1" x14ac:dyDescent="0.25">
      <c r="B366" s="36"/>
      <c r="C366" s="36"/>
      <c r="D366" s="36"/>
      <c r="E366" s="38"/>
      <c r="F366" s="38"/>
      <c r="G366" s="38"/>
      <c r="H366" s="38"/>
      <c r="I366" s="38"/>
      <c r="J366" s="38"/>
      <c r="K366" s="36"/>
      <c r="L366" s="36"/>
      <c r="M366" s="36"/>
      <c r="N366" s="36"/>
      <c r="O366" s="36"/>
      <c r="P366" s="36"/>
      <c r="Q366" s="36"/>
      <c r="R366" s="36"/>
      <c r="S366" s="36"/>
      <c r="T366" s="36"/>
      <c r="U366" s="36"/>
    </row>
    <row r="367" spans="2:21" s="10" customFormat="1" x14ac:dyDescent="0.25">
      <c r="B367" s="36"/>
      <c r="C367" s="36"/>
      <c r="D367" s="36"/>
      <c r="E367" s="38"/>
      <c r="F367" s="38"/>
      <c r="G367" s="38"/>
      <c r="H367" s="38"/>
      <c r="I367" s="38"/>
      <c r="J367" s="38"/>
      <c r="K367" s="36"/>
      <c r="L367" s="36"/>
      <c r="M367" s="36"/>
      <c r="N367" s="36"/>
      <c r="O367" s="36"/>
      <c r="P367" s="36"/>
      <c r="Q367" s="36"/>
      <c r="R367" s="36"/>
      <c r="S367" s="36"/>
      <c r="T367" s="36"/>
      <c r="U367" s="36"/>
    </row>
    <row r="368" spans="2:21" s="10" customFormat="1" x14ac:dyDescent="0.25">
      <c r="B368" s="36"/>
      <c r="C368" s="36"/>
      <c r="D368" s="36"/>
      <c r="E368" s="38"/>
      <c r="F368" s="38"/>
      <c r="G368" s="38"/>
      <c r="H368" s="38"/>
      <c r="I368" s="38"/>
      <c r="J368" s="38"/>
      <c r="K368" s="36"/>
      <c r="L368" s="36"/>
      <c r="M368" s="36"/>
      <c r="N368" s="36"/>
      <c r="O368" s="36"/>
      <c r="P368" s="36"/>
      <c r="Q368" s="36"/>
      <c r="R368" s="36"/>
      <c r="S368" s="36"/>
      <c r="T368" s="36"/>
      <c r="U368" s="36"/>
    </row>
    <row r="369" spans="2:21" s="10" customFormat="1" x14ac:dyDescent="0.25">
      <c r="B369" s="36"/>
      <c r="C369" s="36"/>
      <c r="D369" s="36"/>
      <c r="E369" s="38"/>
      <c r="F369" s="38"/>
      <c r="G369" s="38"/>
      <c r="H369" s="38"/>
      <c r="I369" s="38"/>
      <c r="J369" s="38"/>
      <c r="K369" s="36"/>
      <c r="L369" s="36"/>
      <c r="M369" s="36"/>
      <c r="N369" s="36"/>
      <c r="O369" s="36"/>
      <c r="P369" s="36"/>
      <c r="Q369" s="36"/>
      <c r="R369" s="36"/>
      <c r="S369" s="36"/>
      <c r="T369" s="36"/>
      <c r="U369" s="36"/>
    </row>
    <row r="370" spans="2:21" s="10" customFormat="1" x14ac:dyDescent="0.25">
      <c r="B370" s="36"/>
      <c r="C370" s="36"/>
      <c r="D370" s="36"/>
      <c r="E370" s="38"/>
      <c r="F370" s="38"/>
      <c r="G370" s="38"/>
      <c r="H370" s="38"/>
      <c r="I370" s="38"/>
      <c r="J370" s="38"/>
      <c r="K370" s="36"/>
      <c r="L370" s="36"/>
      <c r="M370" s="36"/>
      <c r="N370" s="36"/>
      <c r="O370" s="36"/>
      <c r="P370" s="36"/>
      <c r="Q370" s="36"/>
      <c r="R370" s="36"/>
      <c r="S370" s="36"/>
      <c r="T370" s="36"/>
      <c r="U370" s="36"/>
    </row>
    <row r="371" spans="2:21" s="10" customFormat="1" x14ac:dyDescent="0.25">
      <c r="B371" s="36"/>
      <c r="C371" s="36"/>
      <c r="D371" s="36"/>
      <c r="E371" s="38"/>
      <c r="F371" s="38"/>
      <c r="G371" s="38"/>
      <c r="H371" s="38"/>
      <c r="I371" s="38"/>
      <c r="J371" s="38"/>
      <c r="K371" s="36"/>
      <c r="L371" s="36"/>
      <c r="M371" s="36"/>
      <c r="N371" s="36"/>
      <c r="O371" s="36"/>
      <c r="P371" s="36"/>
      <c r="Q371" s="36"/>
      <c r="R371" s="36"/>
      <c r="S371" s="36"/>
      <c r="T371" s="36"/>
      <c r="U371" s="36"/>
    </row>
    <row r="372" spans="2:21" s="10" customFormat="1" x14ac:dyDescent="0.25">
      <c r="B372" s="36"/>
      <c r="C372" s="36"/>
      <c r="D372" s="36"/>
      <c r="E372" s="38"/>
      <c r="F372" s="38"/>
      <c r="G372" s="38"/>
      <c r="H372" s="38"/>
      <c r="I372" s="38"/>
      <c r="J372" s="38"/>
      <c r="K372" s="36"/>
      <c r="L372" s="36"/>
      <c r="M372" s="36"/>
      <c r="N372" s="36"/>
      <c r="O372" s="36"/>
      <c r="P372" s="36"/>
      <c r="Q372" s="36"/>
      <c r="R372" s="36"/>
      <c r="S372" s="36"/>
      <c r="T372" s="36"/>
      <c r="U372" s="36"/>
    </row>
    <row r="373" spans="2:21" s="10" customFormat="1" x14ac:dyDescent="0.25">
      <c r="B373" s="36"/>
      <c r="C373" s="36"/>
      <c r="D373" s="36"/>
      <c r="E373" s="38"/>
      <c r="F373" s="38"/>
      <c r="G373" s="38"/>
      <c r="H373" s="38"/>
      <c r="I373" s="38"/>
      <c r="J373" s="38"/>
      <c r="K373" s="36"/>
      <c r="L373" s="36"/>
      <c r="M373" s="36"/>
      <c r="N373" s="36"/>
      <c r="O373" s="36"/>
      <c r="P373" s="36"/>
      <c r="Q373" s="36"/>
      <c r="R373" s="36"/>
      <c r="S373" s="36"/>
      <c r="T373" s="36"/>
      <c r="U373" s="36"/>
    </row>
    <row r="374" spans="2:21" s="10" customFormat="1" x14ac:dyDescent="0.25">
      <c r="B374" s="36"/>
      <c r="C374" s="36"/>
      <c r="D374" s="36"/>
      <c r="E374" s="38"/>
      <c r="F374" s="38"/>
      <c r="G374" s="38"/>
      <c r="H374" s="38"/>
      <c r="I374" s="38"/>
      <c r="J374" s="38"/>
      <c r="K374" s="36"/>
      <c r="L374" s="36"/>
      <c r="M374" s="36"/>
      <c r="N374" s="36"/>
      <c r="O374" s="36"/>
      <c r="P374" s="36"/>
      <c r="Q374" s="36"/>
      <c r="R374" s="36"/>
      <c r="S374" s="36"/>
      <c r="T374" s="36"/>
      <c r="U374" s="36"/>
    </row>
    <row r="375" spans="2:21" s="10" customFormat="1" x14ac:dyDescent="0.25">
      <c r="B375" s="36"/>
      <c r="C375" s="36"/>
      <c r="D375" s="36"/>
      <c r="E375" s="38"/>
      <c r="F375" s="38"/>
      <c r="G375" s="38"/>
      <c r="H375" s="38"/>
      <c r="I375" s="38"/>
      <c r="J375" s="38"/>
      <c r="K375" s="36"/>
      <c r="L375" s="36"/>
      <c r="M375" s="36"/>
      <c r="N375" s="36"/>
      <c r="O375" s="36"/>
      <c r="P375" s="36"/>
      <c r="Q375" s="36"/>
      <c r="R375" s="36"/>
      <c r="S375" s="36"/>
      <c r="T375" s="36"/>
      <c r="U375" s="36"/>
    </row>
    <row r="376" spans="2:21" s="10" customFormat="1" x14ac:dyDescent="0.25">
      <c r="B376" s="36"/>
      <c r="C376" s="36"/>
      <c r="D376" s="36"/>
      <c r="E376" s="38"/>
      <c r="F376" s="38"/>
      <c r="G376" s="38"/>
      <c r="H376" s="38"/>
      <c r="I376" s="38"/>
      <c r="J376" s="38"/>
      <c r="K376" s="36"/>
      <c r="L376" s="36"/>
      <c r="M376" s="36"/>
      <c r="N376" s="36"/>
      <c r="O376" s="36"/>
      <c r="P376" s="36"/>
      <c r="Q376" s="36"/>
      <c r="R376" s="36"/>
      <c r="S376" s="36"/>
      <c r="T376" s="36"/>
      <c r="U376" s="36"/>
    </row>
    <row r="377" spans="2:21" s="10" customFormat="1" x14ac:dyDescent="0.25">
      <c r="B377" s="36"/>
      <c r="C377" s="36"/>
      <c r="D377" s="36"/>
      <c r="E377" s="38"/>
      <c r="F377" s="38"/>
      <c r="G377" s="38"/>
      <c r="H377" s="38"/>
      <c r="I377" s="38"/>
      <c r="J377" s="38"/>
      <c r="K377" s="36"/>
      <c r="L377" s="36"/>
      <c r="M377" s="36"/>
      <c r="N377" s="36"/>
      <c r="O377" s="36"/>
      <c r="P377" s="36"/>
      <c r="Q377" s="36"/>
      <c r="R377" s="36"/>
      <c r="S377" s="36"/>
      <c r="T377" s="36"/>
      <c r="U377" s="36"/>
    </row>
    <row r="378" spans="2:21" s="10" customFormat="1" x14ac:dyDescent="0.25">
      <c r="B378" s="36"/>
      <c r="C378" s="36"/>
      <c r="D378" s="36"/>
      <c r="E378" s="38"/>
      <c r="F378" s="38"/>
      <c r="G378" s="38"/>
      <c r="H378" s="38"/>
      <c r="I378" s="38"/>
      <c r="J378" s="38"/>
      <c r="K378" s="36"/>
      <c r="L378" s="36"/>
      <c r="M378" s="36"/>
      <c r="N378" s="36"/>
      <c r="O378" s="36"/>
      <c r="P378" s="36"/>
      <c r="Q378" s="36"/>
      <c r="R378" s="36"/>
      <c r="S378" s="36"/>
      <c r="T378" s="36"/>
      <c r="U378" s="36"/>
    </row>
    <row r="379" spans="2:21" s="10" customFormat="1" x14ac:dyDescent="0.25">
      <c r="B379" s="36"/>
      <c r="C379" s="36"/>
      <c r="D379" s="36"/>
      <c r="E379" s="38"/>
      <c r="F379" s="38"/>
      <c r="G379" s="38"/>
      <c r="H379" s="38"/>
      <c r="I379" s="38"/>
      <c r="J379" s="38"/>
      <c r="K379" s="36"/>
      <c r="L379" s="36"/>
      <c r="M379" s="36"/>
      <c r="N379" s="36"/>
      <c r="O379" s="36"/>
      <c r="P379" s="36"/>
      <c r="Q379" s="36"/>
      <c r="R379" s="36"/>
      <c r="S379" s="36"/>
      <c r="T379" s="36"/>
      <c r="U379" s="36"/>
    </row>
    <row r="380" spans="2:21" s="10" customFormat="1" x14ac:dyDescent="0.25">
      <c r="B380" s="36"/>
      <c r="C380" s="36"/>
      <c r="D380" s="36"/>
      <c r="E380" s="38"/>
      <c r="F380" s="38"/>
      <c r="G380" s="38"/>
      <c r="H380" s="38"/>
      <c r="I380" s="38"/>
      <c r="J380" s="38"/>
      <c r="K380" s="36"/>
      <c r="L380" s="36"/>
      <c r="M380" s="36"/>
      <c r="N380" s="36"/>
      <c r="O380" s="36"/>
      <c r="P380" s="36"/>
      <c r="Q380" s="36"/>
      <c r="R380" s="36"/>
      <c r="S380" s="36"/>
      <c r="T380" s="36"/>
      <c r="U380" s="36"/>
    </row>
    <row r="381" spans="2:21" s="10" customFormat="1" x14ac:dyDescent="0.25">
      <c r="B381" s="36"/>
      <c r="C381" s="36"/>
      <c r="D381" s="36"/>
      <c r="E381" s="38"/>
      <c r="F381" s="38"/>
      <c r="G381" s="38"/>
      <c r="H381" s="38"/>
      <c r="I381" s="38"/>
      <c r="J381" s="38"/>
      <c r="K381" s="36"/>
      <c r="L381" s="36"/>
      <c r="M381" s="36"/>
      <c r="N381" s="36"/>
      <c r="O381" s="36"/>
      <c r="P381" s="36"/>
      <c r="Q381" s="36"/>
      <c r="R381" s="36"/>
      <c r="S381" s="36"/>
      <c r="T381" s="36"/>
      <c r="U381" s="36"/>
    </row>
    <row r="382" spans="2:21" s="10" customFormat="1" x14ac:dyDescent="0.25">
      <c r="B382" s="36"/>
      <c r="C382" s="36"/>
      <c r="D382" s="36"/>
      <c r="E382" s="38"/>
      <c r="F382" s="38"/>
      <c r="G382" s="38"/>
      <c r="H382" s="38"/>
      <c r="I382" s="38"/>
      <c r="J382" s="38"/>
      <c r="K382" s="36"/>
      <c r="L382" s="36"/>
      <c r="M382" s="36"/>
      <c r="N382" s="36"/>
      <c r="O382" s="36"/>
      <c r="P382" s="36"/>
      <c r="Q382" s="36"/>
      <c r="R382" s="36"/>
      <c r="S382" s="36"/>
      <c r="T382" s="36"/>
      <c r="U382" s="36"/>
    </row>
    <row r="383" spans="2:21" s="10" customFormat="1" x14ac:dyDescent="0.25">
      <c r="B383" s="36"/>
      <c r="C383" s="36"/>
      <c r="D383" s="36"/>
      <c r="E383" s="38"/>
      <c r="F383" s="38"/>
      <c r="G383" s="38"/>
      <c r="H383" s="38"/>
      <c r="I383" s="38"/>
      <c r="J383" s="38"/>
      <c r="K383" s="36"/>
      <c r="L383" s="36"/>
      <c r="M383" s="36"/>
      <c r="N383" s="36"/>
      <c r="O383" s="36"/>
      <c r="P383" s="36"/>
      <c r="Q383" s="36"/>
      <c r="R383" s="36"/>
      <c r="S383" s="36"/>
      <c r="T383" s="36"/>
      <c r="U383" s="36"/>
    </row>
    <row r="384" spans="2:21" s="10" customFormat="1" x14ac:dyDescent="0.25">
      <c r="B384" s="36"/>
      <c r="C384" s="36"/>
      <c r="D384" s="36"/>
      <c r="E384" s="38"/>
      <c r="F384" s="38"/>
      <c r="G384" s="38"/>
      <c r="H384" s="38"/>
      <c r="I384" s="38"/>
      <c r="J384" s="38"/>
      <c r="K384" s="36"/>
      <c r="L384" s="36"/>
      <c r="M384" s="36"/>
      <c r="N384" s="36"/>
      <c r="O384" s="36"/>
      <c r="P384" s="36"/>
      <c r="Q384" s="36"/>
      <c r="R384" s="36"/>
      <c r="S384" s="36"/>
      <c r="T384" s="36"/>
      <c r="U384" s="36"/>
    </row>
    <row r="385" spans="2:21" s="10" customFormat="1" x14ac:dyDescent="0.25">
      <c r="B385" s="36"/>
      <c r="C385" s="36"/>
      <c r="D385" s="36"/>
      <c r="E385" s="38"/>
      <c r="F385" s="38"/>
      <c r="G385" s="38"/>
      <c r="H385" s="38"/>
      <c r="I385" s="38"/>
      <c r="J385" s="38"/>
      <c r="K385" s="36"/>
      <c r="L385" s="36"/>
      <c r="M385" s="36"/>
      <c r="N385" s="36"/>
      <c r="O385" s="36"/>
      <c r="P385" s="36"/>
      <c r="Q385" s="36"/>
      <c r="R385" s="36"/>
      <c r="S385" s="36"/>
      <c r="T385" s="36"/>
      <c r="U385" s="36"/>
    </row>
    <row r="386" spans="2:21" s="10" customFormat="1" x14ac:dyDescent="0.25">
      <c r="B386" s="36"/>
      <c r="C386" s="36"/>
      <c r="D386" s="36"/>
      <c r="E386" s="38"/>
      <c r="F386" s="38"/>
      <c r="G386" s="38"/>
      <c r="H386" s="38"/>
      <c r="I386" s="38"/>
      <c r="J386" s="38"/>
      <c r="K386" s="36"/>
      <c r="L386" s="36"/>
      <c r="M386" s="36"/>
      <c r="N386" s="36"/>
      <c r="O386" s="36"/>
      <c r="P386" s="36"/>
      <c r="Q386" s="36"/>
      <c r="R386" s="36"/>
      <c r="S386" s="36"/>
      <c r="T386" s="36"/>
      <c r="U386" s="36"/>
    </row>
    <row r="387" spans="2:21" s="10" customFormat="1" x14ac:dyDescent="0.25">
      <c r="B387" s="36"/>
      <c r="C387" s="36"/>
      <c r="D387" s="36"/>
      <c r="E387" s="38"/>
      <c r="F387" s="38"/>
      <c r="G387" s="38"/>
      <c r="H387" s="38"/>
      <c r="I387" s="38"/>
      <c r="J387" s="38"/>
      <c r="K387" s="36"/>
      <c r="L387" s="36"/>
      <c r="M387" s="36"/>
      <c r="N387" s="36"/>
      <c r="O387" s="36"/>
      <c r="P387" s="36"/>
      <c r="Q387" s="36"/>
      <c r="R387" s="36"/>
      <c r="S387" s="36"/>
      <c r="T387" s="36"/>
      <c r="U387" s="36"/>
    </row>
    <row r="388" spans="2:21" s="10" customFormat="1" x14ac:dyDescent="0.25">
      <c r="B388" s="36"/>
      <c r="C388" s="36"/>
      <c r="D388" s="36"/>
      <c r="E388" s="38"/>
      <c r="F388" s="38"/>
      <c r="G388" s="38"/>
      <c r="H388" s="38"/>
      <c r="I388" s="38"/>
      <c r="J388" s="38"/>
      <c r="K388" s="36"/>
      <c r="L388" s="36"/>
      <c r="M388" s="36"/>
      <c r="N388" s="36"/>
      <c r="O388" s="36"/>
      <c r="P388" s="36"/>
      <c r="Q388" s="36"/>
      <c r="R388" s="36"/>
      <c r="S388" s="36"/>
      <c r="T388" s="36"/>
      <c r="U388" s="36"/>
    </row>
    <row r="389" spans="2:21" s="10" customFormat="1" x14ac:dyDescent="0.25">
      <c r="B389" s="36"/>
      <c r="C389" s="36"/>
      <c r="D389" s="36"/>
      <c r="E389" s="38"/>
      <c r="F389" s="38"/>
      <c r="G389" s="38"/>
      <c r="H389" s="38"/>
      <c r="I389" s="38"/>
      <c r="J389" s="38"/>
      <c r="K389" s="36"/>
      <c r="L389" s="36"/>
      <c r="M389" s="36"/>
      <c r="N389" s="36"/>
      <c r="O389" s="36"/>
      <c r="P389" s="36"/>
      <c r="Q389" s="36"/>
      <c r="R389" s="36"/>
      <c r="S389" s="36"/>
      <c r="T389" s="36"/>
      <c r="U389" s="36"/>
    </row>
    <row r="390" spans="2:21" s="10" customFormat="1" x14ac:dyDescent="0.25">
      <c r="B390" s="36"/>
      <c r="C390" s="36"/>
      <c r="D390" s="36"/>
      <c r="E390" s="38"/>
      <c r="F390" s="38"/>
      <c r="G390" s="38"/>
      <c r="H390" s="38"/>
      <c r="I390" s="38"/>
      <c r="J390" s="38"/>
      <c r="K390" s="36"/>
      <c r="L390" s="36"/>
      <c r="M390" s="36"/>
      <c r="N390" s="36"/>
      <c r="O390" s="36"/>
      <c r="P390" s="36"/>
      <c r="Q390" s="36"/>
      <c r="R390" s="36"/>
      <c r="S390" s="36"/>
      <c r="T390" s="36"/>
      <c r="U390" s="36"/>
    </row>
    <row r="391" spans="2:21" s="10" customFormat="1" x14ac:dyDescent="0.25">
      <c r="B391" s="36"/>
      <c r="C391" s="36"/>
      <c r="D391" s="36"/>
      <c r="E391" s="38"/>
      <c r="F391" s="38"/>
      <c r="G391" s="38"/>
      <c r="H391" s="38"/>
      <c r="I391" s="38"/>
      <c r="J391" s="38"/>
      <c r="K391" s="36"/>
      <c r="L391" s="36"/>
      <c r="M391" s="36"/>
      <c r="N391" s="36"/>
      <c r="O391" s="36"/>
      <c r="P391" s="36"/>
      <c r="Q391" s="36"/>
      <c r="R391" s="36"/>
      <c r="S391" s="36"/>
      <c r="T391" s="36"/>
      <c r="U391" s="36"/>
    </row>
    <row r="392" spans="2:21" s="10" customFormat="1" x14ac:dyDescent="0.25">
      <c r="B392" s="36"/>
      <c r="C392" s="36"/>
      <c r="D392" s="36"/>
      <c r="E392" s="38"/>
      <c r="F392" s="38"/>
      <c r="G392" s="38"/>
      <c r="H392" s="38"/>
      <c r="I392" s="38"/>
      <c r="J392" s="38"/>
      <c r="K392" s="36"/>
      <c r="L392" s="36"/>
      <c r="M392" s="36"/>
      <c r="N392" s="36"/>
      <c r="O392" s="36"/>
      <c r="P392" s="36"/>
      <c r="Q392" s="36"/>
      <c r="R392" s="36"/>
      <c r="S392" s="36"/>
      <c r="T392" s="36"/>
      <c r="U392" s="36"/>
    </row>
    <row r="393" spans="2:21" s="10" customFormat="1" x14ac:dyDescent="0.25">
      <c r="B393" s="36"/>
      <c r="C393" s="36"/>
      <c r="D393" s="36"/>
      <c r="E393" s="38"/>
      <c r="F393" s="38"/>
      <c r="G393" s="38"/>
      <c r="H393" s="38"/>
      <c r="I393" s="38"/>
      <c r="J393" s="38"/>
      <c r="K393" s="36"/>
      <c r="L393" s="36"/>
      <c r="M393" s="36"/>
      <c r="N393" s="36"/>
      <c r="O393" s="36"/>
      <c r="P393" s="36"/>
      <c r="Q393" s="36"/>
      <c r="R393" s="36"/>
      <c r="S393" s="36"/>
      <c r="T393" s="36"/>
      <c r="U393" s="36"/>
    </row>
    <row r="394" spans="2:21" s="10" customFormat="1" x14ac:dyDescent="0.25">
      <c r="B394" s="36"/>
      <c r="C394" s="36"/>
      <c r="D394" s="36"/>
      <c r="E394" s="38"/>
      <c r="F394" s="38"/>
      <c r="G394" s="38"/>
      <c r="H394" s="38"/>
      <c r="I394" s="38"/>
      <c r="J394" s="38"/>
      <c r="K394" s="36"/>
      <c r="L394" s="36"/>
      <c r="M394" s="36"/>
      <c r="N394" s="36"/>
      <c r="O394" s="36"/>
      <c r="P394" s="36"/>
      <c r="Q394" s="36"/>
      <c r="R394" s="36"/>
      <c r="S394" s="36"/>
      <c r="T394" s="36"/>
      <c r="U394" s="36"/>
    </row>
    <row r="395" spans="2:21" s="10" customFormat="1" x14ac:dyDescent="0.25">
      <c r="B395" s="36"/>
      <c r="C395" s="36"/>
      <c r="D395" s="36"/>
      <c r="E395" s="38"/>
      <c r="F395" s="38"/>
      <c r="G395" s="38"/>
      <c r="H395" s="38"/>
      <c r="I395" s="38"/>
      <c r="J395" s="38"/>
      <c r="K395" s="36"/>
      <c r="L395" s="36"/>
      <c r="M395" s="36"/>
      <c r="N395" s="36"/>
      <c r="O395" s="36"/>
      <c r="P395" s="36"/>
      <c r="Q395" s="36"/>
      <c r="R395" s="36"/>
      <c r="S395" s="36"/>
      <c r="T395" s="36"/>
      <c r="U395" s="36"/>
    </row>
    <row r="396" spans="2:21" s="10" customFormat="1" x14ac:dyDescent="0.25">
      <c r="B396" s="36"/>
      <c r="C396" s="36"/>
      <c r="D396" s="36"/>
      <c r="E396" s="38"/>
      <c r="F396" s="38"/>
      <c r="G396" s="38"/>
      <c r="H396" s="38"/>
      <c r="I396" s="38"/>
      <c r="J396" s="38"/>
      <c r="K396" s="36"/>
      <c r="L396" s="36"/>
      <c r="M396" s="36"/>
      <c r="N396" s="36"/>
      <c r="O396" s="36"/>
      <c r="P396" s="36"/>
      <c r="Q396" s="36"/>
      <c r="R396" s="36"/>
      <c r="S396" s="36"/>
      <c r="T396" s="36"/>
      <c r="U396" s="36"/>
    </row>
    <row r="397" spans="2:21" s="10" customFormat="1" x14ac:dyDescent="0.25">
      <c r="B397" s="36"/>
      <c r="C397" s="36"/>
      <c r="D397" s="36"/>
      <c r="E397" s="38"/>
      <c r="F397" s="38"/>
      <c r="G397" s="38"/>
      <c r="H397" s="38"/>
      <c r="I397" s="38"/>
      <c r="J397" s="38"/>
      <c r="K397" s="36"/>
      <c r="L397" s="36"/>
      <c r="M397" s="36"/>
      <c r="N397" s="36"/>
      <c r="O397" s="36"/>
      <c r="P397" s="36"/>
      <c r="Q397" s="36"/>
      <c r="R397" s="36"/>
      <c r="S397" s="36"/>
      <c r="T397" s="36"/>
      <c r="U397" s="36"/>
    </row>
    <row r="398" spans="2:21" s="10" customFormat="1" x14ac:dyDescent="0.25">
      <c r="B398" s="36"/>
      <c r="C398" s="36"/>
      <c r="D398" s="36"/>
      <c r="E398" s="38"/>
      <c r="F398" s="38"/>
      <c r="G398" s="38"/>
      <c r="H398" s="38"/>
      <c r="I398" s="38"/>
      <c r="J398" s="38"/>
      <c r="K398" s="36"/>
      <c r="L398" s="36"/>
      <c r="M398" s="36"/>
      <c r="N398" s="36"/>
      <c r="O398" s="36"/>
      <c r="P398" s="36"/>
      <c r="Q398" s="36"/>
      <c r="R398" s="36"/>
      <c r="S398" s="36"/>
      <c r="T398" s="36"/>
      <c r="U398" s="36"/>
    </row>
    <row r="399" spans="2:21" s="10" customFormat="1" x14ac:dyDescent="0.25">
      <c r="B399" s="36"/>
      <c r="C399" s="36"/>
      <c r="D399" s="36"/>
      <c r="E399" s="38"/>
      <c r="F399" s="38"/>
      <c r="G399" s="38"/>
      <c r="H399" s="38"/>
      <c r="I399" s="38"/>
      <c r="J399" s="38"/>
      <c r="K399" s="36"/>
      <c r="L399" s="36"/>
      <c r="M399" s="36"/>
      <c r="N399" s="36"/>
      <c r="O399" s="36"/>
      <c r="P399" s="36"/>
      <c r="Q399" s="36"/>
      <c r="R399" s="36"/>
      <c r="S399" s="36"/>
      <c r="T399" s="36"/>
      <c r="U399" s="36"/>
    </row>
    <row r="400" spans="2:21" s="10" customFormat="1" x14ac:dyDescent="0.25">
      <c r="B400" s="36"/>
      <c r="C400" s="36"/>
      <c r="D400" s="36"/>
      <c r="E400" s="38"/>
      <c r="F400" s="38"/>
      <c r="G400" s="38"/>
      <c r="H400" s="38"/>
      <c r="I400" s="38"/>
      <c r="J400" s="38"/>
      <c r="K400" s="36"/>
      <c r="L400" s="36"/>
      <c r="M400" s="36"/>
      <c r="N400" s="36"/>
      <c r="O400" s="36"/>
      <c r="P400" s="36"/>
      <c r="Q400" s="36"/>
      <c r="R400" s="36"/>
      <c r="S400" s="36"/>
      <c r="T400" s="36"/>
      <c r="U400" s="36"/>
    </row>
    <row r="401" spans="2:21" s="10" customFormat="1" x14ac:dyDescent="0.25">
      <c r="B401" s="36"/>
      <c r="C401" s="36"/>
      <c r="D401" s="36"/>
      <c r="E401" s="38"/>
      <c r="F401" s="38"/>
      <c r="G401" s="38"/>
      <c r="H401" s="38"/>
      <c r="I401" s="38"/>
      <c r="J401" s="38"/>
      <c r="K401" s="36"/>
      <c r="L401" s="36"/>
      <c r="M401" s="36"/>
      <c r="N401" s="36"/>
      <c r="O401" s="36"/>
      <c r="P401" s="36"/>
      <c r="Q401" s="36"/>
      <c r="R401" s="36"/>
      <c r="S401" s="36"/>
      <c r="T401" s="36"/>
      <c r="U401" s="36"/>
    </row>
    <row r="402" spans="2:21" s="10" customFormat="1" x14ac:dyDescent="0.25">
      <c r="B402" s="36"/>
      <c r="C402" s="36"/>
      <c r="D402" s="36"/>
      <c r="E402" s="38"/>
      <c r="F402" s="38"/>
      <c r="G402" s="38"/>
      <c r="H402" s="38"/>
      <c r="I402" s="38"/>
      <c r="J402" s="38"/>
      <c r="K402" s="36"/>
      <c r="L402" s="36"/>
      <c r="M402" s="36"/>
      <c r="N402" s="36"/>
      <c r="O402" s="36"/>
      <c r="P402" s="36"/>
      <c r="Q402" s="36"/>
      <c r="R402" s="36"/>
      <c r="S402" s="36"/>
      <c r="T402" s="36"/>
      <c r="U402" s="36"/>
    </row>
    <row r="403" spans="2:21" s="10" customFormat="1" x14ac:dyDescent="0.25">
      <c r="B403" s="36"/>
      <c r="C403" s="36"/>
      <c r="D403" s="36"/>
      <c r="E403" s="38"/>
      <c r="F403" s="38"/>
      <c r="G403" s="38"/>
      <c r="H403" s="38"/>
      <c r="I403" s="38"/>
      <c r="J403" s="38"/>
      <c r="K403" s="36"/>
      <c r="L403" s="36"/>
      <c r="M403" s="36"/>
      <c r="N403" s="36"/>
      <c r="O403" s="36"/>
      <c r="P403" s="36"/>
      <c r="Q403" s="36"/>
      <c r="R403" s="36"/>
      <c r="S403" s="36"/>
      <c r="T403" s="36"/>
      <c r="U403" s="36"/>
    </row>
    <row r="404" spans="2:21" s="10" customFormat="1" x14ac:dyDescent="0.25">
      <c r="B404" s="36"/>
      <c r="C404" s="36"/>
      <c r="D404" s="36"/>
      <c r="E404" s="38"/>
      <c r="F404" s="38"/>
      <c r="G404" s="38"/>
      <c r="H404" s="38"/>
      <c r="I404" s="38"/>
      <c r="J404" s="38"/>
      <c r="K404" s="36"/>
      <c r="L404" s="36"/>
      <c r="M404" s="36"/>
      <c r="N404" s="36"/>
      <c r="O404" s="36"/>
      <c r="P404" s="36"/>
      <c r="Q404" s="36"/>
      <c r="R404" s="36"/>
      <c r="S404" s="36"/>
      <c r="T404" s="36"/>
      <c r="U404" s="36"/>
    </row>
    <row r="405" spans="2:21" s="10" customFormat="1" x14ac:dyDescent="0.25">
      <c r="B405" s="36"/>
      <c r="C405" s="36"/>
      <c r="D405" s="36"/>
      <c r="E405" s="38"/>
      <c r="F405" s="38"/>
      <c r="G405" s="38"/>
      <c r="H405" s="38"/>
      <c r="I405" s="38"/>
      <c r="J405" s="38"/>
      <c r="K405" s="36"/>
      <c r="L405" s="36"/>
      <c r="M405" s="36"/>
      <c r="N405" s="36"/>
      <c r="O405" s="36"/>
      <c r="P405" s="36"/>
      <c r="Q405" s="36"/>
      <c r="R405" s="36"/>
      <c r="S405" s="36"/>
      <c r="T405" s="36"/>
      <c r="U405" s="36"/>
    </row>
    <row r="406" spans="2:21" s="10" customFormat="1" x14ac:dyDescent="0.25">
      <c r="B406" s="36"/>
      <c r="C406" s="36"/>
      <c r="D406" s="36"/>
      <c r="E406" s="38"/>
      <c r="F406" s="38"/>
      <c r="G406" s="38"/>
      <c r="H406" s="38"/>
      <c r="I406" s="38"/>
      <c r="J406" s="38"/>
      <c r="K406" s="36"/>
      <c r="L406" s="36"/>
      <c r="M406" s="36"/>
      <c r="N406" s="36"/>
      <c r="O406" s="36"/>
      <c r="P406" s="36"/>
      <c r="Q406" s="36"/>
      <c r="R406" s="36"/>
      <c r="S406" s="36"/>
      <c r="T406" s="36"/>
      <c r="U406" s="36"/>
    </row>
    <row r="407" spans="2:21" s="10" customFormat="1" x14ac:dyDescent="0.25">
      <c r="B407" s="36"/>
      <c r="C407" s="36"/>
      <c r="D407" s="36"/>
      <c r="E407" s="38"/>
      <c r="F407" s="38"/>
      <c r="G407" s="38"/>
      <c r="H407" s="38"/>
      <c r="I407" s="38"/>
      <c r="J407" s="38"/>
      <c r="K407" s="36"/>
      <c r="L407" s="36"/>
      <c r="M407" s="36"/>
      <c r="N407" s="36"/>
      <c r="O407" s="36"/>
      <c r="P407" s="36"/>
      <c r="Q407" s="36"/>
      <c r="R407" s="36"/>
      <c r="S407" s="36"/>
      <c r="T407" s="36"/>
      <c r="U407" s="36"/>
    </row>
    <row r="408" spans="2:21" s="10" customFormat="1" x14ac:dyDescent="0.25">
      <c r="B408" s="36"/>
      <c r="C408" s="36"/>
      <c r="D408" s="36"/>
      <c r="E408" s="38"/>
      <c r="F408" s="38"/>
      <c r="G408" s="38"/>
      <c r="H408" s="38"/>
      <c r="I408" s="38"/>
      <c r="J408" s="38"/>
      <c r="K408" s="36"/>
      <c r="L408" s="36"/>
      <c r="M408" s="36"/>
      <c r="N408" s="36"/>
      <c r="O408" s="36"/>
      <c r="P408" s="36"/>
      <c r="Q408" s="36"/>
      <c r="R408" s="36"/>
      <c r="S408" s="36"/>
      <c r="T408" s="36"/>
      <c r="U408" s="36"/>
    </row>
    <row r="409" spans="2:21" s="10" customFormat="1" x14ac:dyDescent="0.25">
      <c r="B409" s="36"/>
      <c r="C409" s="36"/>
      <c r="D409" s="36"/>
      <c r="E409" s="38"/>
      <c r="F409" s="38"/>
      <c r="G409" s="38"/>
      <c r="H409" s="38"/>
      <c r="I409" s="38"/>
      <c r="J409" s="38"/>
      <c r="K409" s="36"/>
      <c r="L409" s="36"/>
      <c r="M409" s="36"/>
      <c r="N409" s="36"/>
      <c r="O409" s="36"/>
      <c r="P409" s="36"/>
      <c r="Q409" s="36"/>
      <c r="R409" s="36"/>
      <c r="S409" s="36"/>
      <c r="T409" s="36"/>
      <c r="U409" s="36"/>
    </row>
    <row r="410" spans="2:21" s="10" customFormat="1" x14ac:dyDescent="0.25">
      <c r="B410" s="36"/>
      <c r="C410" s="36"/>
      <c r="D410" s="36"/>
      <c r="E410" s="38"/>
      <c r="F410" s="38"/>
      <c r="G410" s="38"/>
      <c r="H410" s="38"/>
      <c r="I410" s="38"/>
      <c r="J410" s="38"/>
      <c r="K410" s="36"/>
      <c r="L410" s="36"/>
      <c r="M410" s="36"/>
      <c r="N410" s="36"/>
      <c r="O410" s="36"/>
      <c r="P410" s="36"/>
      <c r="Q410" s="36"/>
      <c r="R410" s="36"/>
      <c r="S410" s="36"/>
      <c r="T410" s="36"/>
      <c r="U410" s="36"/>
    </row>
    <row r="411" spans="2:21" s="10" customFormat="1" x14ac:dyDescent="0.25">
      <c r="B411" s="36"/>
      <c r="C411" s="36"/>
      <c r="D411" s="36"/>
      <c r="E411" s="38"/>
      <c r="F411" s="38"/>
      <c r="G411" s="38"/>
      <c r="H411" s="38"/>
      <c r="I411" s="38"/>
      <c r="J411" s="38"/>
      <c r="K411" s="36"/>
      <c r="L411" s="36"/>
      <c r="M411" s="36"/>
      <c r="N411" s="36"/>
      <c r="O411" s="36"/>
      <c r="P411" s="36"/>
      <c r="Q411" s="36"/>
      <c r="R411" s="36"/>
      <c r="S411" s="36"/>
      <c r="T411" s="36"/>
      <c r="U411" s="36"/>
    </row>
    <row r="412" spans="2:21" s="10" customFormat="1" x14ac:dyDescent="0.25">
      <c r="B412" s="36"/>
      <c r="C412" s="36"/>
      <c r="D412" s="36"/>
      <c r="E412" s="38"/>
      <c r="F412" s="38"/>
      <c r="G412" s="38"/>
      <c r="H412" s="38"/>
      <c r="I412" s="38"/>
      <c r="J412" s="38"/>
      <c r="K412" s="36"/>
      <c r="L412" s="36"/>
      <c r="M412" s="36"/>
      <c r="N412" s="36"/>
      <c r="O412" s="36"/>
      <c r="P412" s="36"/>
      <c r="Q412" s="36"/>
      <c r="R412" s="36"/>
      <c r="S412" s="36"/>
      <c r="T412" s="36"/>
      <c r="U412" s="36"/>
    </row>
    <row r="413" spans="2:21" s="10" customFormat="1" x14ac:dyDescent="0.25">
      <c r="B413" s="36"/>
      <c r="C413" s="36"/>
      <c r="D413" s="36"/>
      <c r="E413" s="38"/>
      <c r="F413" s="38"/>
      <c r="G413" s="38"/>
      <c r="H413" s="38"/>
      <c r="I413" s="38"/>
      <c r="J413" s="38"/>
      <c r="K413" s="36"/>
      <c r="L413" s="36"/>
      <c r="M413" s="36"/>
      <c r="N413" s="36"/>
      <c r="O413" s="36"/>
      <c r="P413" s="36"/>
      <c r="Q413" s="36"/>
      <c r="R413" s="36"/>
      <c r="S413" s="36"/>
      <c r="T413" s="36"/>
      <c r="U413" s="36"/>
    </row>
    <row r="414" spans="2:21" s="10" customFormat="1" x14ac:dyDescent="0.25">
      <c r="B414" s="36"/>
      <c r="C414" s="36"/>
      <c r="D414" s="36"/>
      <c r="E414" s="38"/>
      <c r="F414" s="38"/>
      <c r="G414" s="38"/>
      <c r="H414" s="38"/>
      <c r="I414" s="38"/>
      <c r="J414" s="38"/>
      <c r="K414" s="36"/>
      <c r="L414" s="36"/>
      <c r="M414" s="36"/>
      <c r="N414" s="36"/>
      <c r="O414" s="36"/>
      <c r="P414" s="36"/>
      <c r="Q414" s="36"/>
      <c r="R414" s="36"/>
      <c r="S414" s="36"/>
      <c r="T414" s="36"/>
      <c r="U414" s="36"/>
    </row>
    <row r="415" spans="2:21" s="10" customFormat="1" x14ac:dyDescent="0.25">
      <c r="B415" s="36"/>
      <c r="C415" s="36"/>
      <c r="D415" s="36"/>
      <c r="E415" s="38"/>
      <c r="F415" s="38"/>
      <c r="G415" s="38"/>
      <c r="H415" s="38"/>
      <c r="I415" s="38"/>
      <c r="J415" s="38"/>
      <c r="K415" s="36"/>
      <c r="L415" s="36"/>
      <c r="M415" s="36"/>
      <c r="N415" s="36"/>
      <c r="O415" s="36"/>
      <c r="P415" s="36"/>
      <c r="Q415" s="36"/>
      <c r="R415" s="36"/>
      <c r="S415" s="36"/>
      <c r="T415" s="36"/>
      <c r="U415" s="36"/>
    </row>
    <row r="416" spans="2:21" s="10" customFormat="1" x14ac:dyDescent="0.25">
      <c r="B416" s="36"/>
      <c r="C416" s="36"/>
      <c r="D416" s="36"/>
      <c r="E416" s="38"/>
      <c r="F416" s="38"/>
      <c r="G416" s="38"/>
      <c r="H416" s="38"/>
      <c r="I416" s="38"/>
      <c r="J416" s="38"/>
      <c r="K416" s="36"/>
      <c r="L416" s="36"/>
      <c r="M416" s="36"/>
      <c r="N416" s="36"/>
      <c r="O416" s="36"/>
      <c r="P416" s="36"/>
      <c r="Q416" s="36"/>
      <c r="R416" s="36"/>
      <c r="S416" s="36"/>
      <c r="T416" s="36"/>
      <c r="U416" s="36"/>
    </row>
    <row r="417" spans="2:21" s="10" customFormat="1" x14ac:dyDescent="0.25">
      <c r="B417" s="36"/>
      <c r="C417" s="36"/>
      <c r="D417" s="36"/>
      <c r="E417" s="38"/>
      <c r="F417" s="38"/>
      <c r="G417" s="38"/>
      <c r="H417" s="38"/>
      <c r="I417" s="38"/>
      <c r="J417" s="38"/>
      <c r="K417" s="36"/>
      <c r="L417" s="36"/>
      <c r="M417" s="36"/>
      <c r="N417" s="36"/>
      <c r="O417" s="36"/>
      <c r="P417" s="36"/>
      <c r="Q417" s="36"/>
      <c r="R417" s="36"/>
      <c r="S417" s="36"/>
      <c r="T417" s="36"/>
      <c r="U417" s="36"/>
    </row>
    <row r="418" spans="2:21" s="10" customFormat="1" x14ac:dyDescent="0.25">
      <c r="B418" s="36"/>
      <c r="C418" s="36"/>
      <c r="D418" s="36"/>
      <c r="E418" s="38"/>
      <c r="F418" s="38"/>
      <c r="G418" s="38"/>
      <c r="H418" s="38"/>
      <c r="I418" s="38"/>
      <c r="J418" s="38"/>
      <c r="K418" s="36"/>
      <c r="L418" s="36"/>
      <c r="M418" s="36"/>
      <c r="N418" s="36"/>
      <c r="O418" s="36"/>
      <c r="P418" s="36"/>
      <c r="Q418" s="36"/>
      <c r="R418" s="36"/>
      <c r="S418" s="36"/>
      <c r="T418" s="36"/>
      <c r="U418" s="36"/>
    </row>
    <row r="419" spans="2:21" s="10" customFormat="1" x14ac:dyDescent="0.25">
      <c r="B419" s="36"/>
      <c r="C419" s="36"/>
      <c r="D419" s="36"/>
      <c r="E419" s="38"/>
      <c r="F419" s="38"/>
      <c r="G419" s="38"/>
      <c r="H419" s="38"/>
      <c r="I419" s="38"/>
      <c r="J419" s="38"/>
      <c r="K419" s="36"/>
      <c r="L419" s="36"/>
      <c r="M419" s="36"/>
      <c r="N419" s="36"/>
      <c r="O419" s="36"/>
      <c r="P419" s="36"/>
      <c r="Q419" s="36"/>
      <c r="R419" s="36"/>
      <c r="S419" s="36"/>
      <c r="T419" s="36"/>
      <c r="U419" s="36"/>
    </row>
    <row r="420" spans="2:21" s="10" customFormat="1" x14ac:dyDescent="0.25">
      <c r="B420" s="36"/>
      <c r="C420" s="36"/>
      <c r="D420" s="36"/>
      <c r="E420" s="38"/>
      <c r="F420" s="38"/>
      <c r="G420" s="38"/>
      <c r="H420" s="38"/>
      <c r="I420" s="38"/>
      <c r="J420" s="38"/>
      <c r="K420" s="36"/>
      <c r="L420" s="36"/>
      <c r="M420" s="36"/>
      <c r="N420" s="36"/>
      <c r="O420" s="36"/>
      <c r="P420" s="36"/>
      <c r="Q420" s="36"/>
      <c r="R420" s="36"/>
      <c r="S420" s="36"/>
      <c r="T420" s="36"/>
      <c r="U420" s="36"/>
    </row>
    <row r="421" spans="2:21" s="10" customFormat="1" x14ac:dyDescent="0.25">
      <c r="B421" s="36"/>
      <c r="C421" s="36"/>
      <c r="D421" s="36"/>
      <c r="E421" s="38"/>
      <c r="F421" s="38"/>
      <c r="G421" s="38"/>
      <c r="H421" s="38"/>
      <c r="I421" s="38"/>
      <c r="J421" s="38"/>
      <c r="K421" s="36"/>
      <c r="L421" s="36"/>
      <c r="M421" s="36"/>
      <c r="N421" s="36"/>
      <c r="O421" s="36"/>
      <c r="P421" s="36"/>
      <c r="Q421" s="36"/>
      <c r="R421" s="36"/>
      <c r="S421" s="36"/>
      <c r="T421" s="36"/>
      <c r="U421" s="36"/>
    </row>
    <row r="422" spans="2:21" s="10" customFormat="1" x14ac:dyDescent="0.25">
      <c r="B422" s="36"/>
      <c r="C422" s="36"/>
      <c r="D422" s="36"/>
      <c r="E422" s="38"/>
      <c r="F422" s="38"/>
      <c r="G422" s="38"/>
      <c r="H422" s="38"/>
      <c r="I422" s="38"/>
      <c r="J422" s="38"/>
      <c r="K422" s="36"/>
      <c r="L422" s="36"/>
      <c r="M422" s="36"/>
      <c r="N422" s="36"/>
      <c r="O422" s="36"/>
      <c r="P422" s="36"/>
      <c r="Q422" s="36"/>
      <c r="R422" s="36"/>
      <c r="S422" s="36"/>
      <c r="T422" s="36"/>
      <c r="U422" s="36"/>
    </row>
    <row r="423" spans="2:21" s="10" customFormat="1" x14ac:dyDescent="0.25">
      <c r="B423" s="36"/>
      <c r="C423" s="36"/>
      <c r="D423" s="36"/>
      <c r="E423" s="38"/>
      <c r="F423" s="38"/>
      <c r="G423" s="38"/>
      <c r="H423" s="38"/>
      <c r="I423" s="38"/>
      <c r="J423" s="38"/>
      <c r="K423" s="36"/>
      <c r="L423" s="36"/>
      <c r="M423" s="36"/>
      <c r="N423" s="36"/>
      <c r="O423" s="36"/>
      <c r="P423" s="36"/>
      <c r="Q423" s="36"/>
      <c r="R423" s="36"/>
      <c r="S423" s="36"/>
      <c r="T423" s="36"/>
      <c r="U423" s="36"/>
    </row>
    <row r="424" spans="2:21" s="10" customFormat="1" x14ac:dyDescent="0.25">
      <c r="B424" s="36"/>
      <c r="C424" s="36"/>
      <c r="D424" s="36"/>
      <c r="E424" s="38"/>
      <c r="F424" s="38"/>
      <c r="G424" s="38"/>
      <c r="H424" s="38"/>
      <c r="I424" s="38"/>
      <c r="J424" s="38"/>
      <c r="K424" s="36"/>
      <c r="L424" s="36"/>
      <c r="M424" s="36"/>
      <c r="N424" s="36"/>
      <c r="O424" s="36"/>
      <c r="P424" s="36"/>
      <c r="Q424" s="36"/>
      <c r="R424" s="36"/>
      <c r="S424" s="36"/>
      <c r="T424" s="36"/>
      <c r="U424" s="36"/>
    </row>
    <row r="425" spans="2:21" s="10" customFormat="1" x14ac:dyDescent="0.25">
      <c r="B425" s="36"/>
      <c r="C425" s="36"/>
      <c r="D425" s="36"/>
      <c r="E425" s="38"/>
      <c r="F425" s="38"/>
      <c r="G425" s="38"/>
      <c r="H425" s="38"/>
      <c r="I425" s="38"/>
      <c r="J425" s="38"/>
      <c r="K425" s="36"/>
      <c r="L425" s="36"/>
      <c r="M425" s="36"/>
      <c r="N425" s="36"/>
      <c r="O425" s="36"/>
      <c r="P425" s="36"/>
      <c r="Q425" s="36"/>
      <c r="R425" s="36"/>
      <c r="S425" s="36"/>
      <c r="T425" s="36"/>
      <c r="U425" s="36"/>
    </row>
    <row r="426" spans="2:21" s="10" customFormat="1" x14ac:dyDescent="0.25">
      <c r="B426" s="36"/>
      <c r="C426" s="36"/>
      <c r="D426" s="36"/>
      <c r="E426" s="38"/>
      <c r="F426" s="38"/>
      <c r="G426" s="38"/>
      <c r="H426" s="38"/>
      <c r="I426" s="38"/>
      <c r="J426" s="38"/>
      <c r="K426" s="36"/>
      <c r="L426" s="36"/>
      <c r="M426" s="36"/>
      <c r="N426" s="36"/>
      <c r="O426" s="36"/>
      <c r="P426" s="36"/>
      <c r="Q426" s="36"/>
      <c r="R426" s="36"/>
      <c r="S426" s="36"/>
      <c r="T426" s="36"/>
      <c r="U426" s="36"/>
    </row>
    <row r="427" spans="2:21" s="10" customFormat="1" x14ac:dyDescent="0.25">
      <c r="B427" s="36"/>
      <c r="C427" s="36"/>
      <c r="D427" s="36"/>
      <c r="E427" s="38"/>
      <c r="F427" s="38"/>
      <c r="G427" s="38"/>
      <c r="H427" s="38"/>
      <c r="I427" s="38"/>
      <c r="J427" s="38"/>
      <c r="K427" s="36"/>
      <c r="L427" s="36"/>
      <c r="M427" s="36"/>
      <c r="N427" s="36"/>
      <c r="O427" s="36"/>
      <c r="P427" s="36"/>
      <c r="Q427" s="36"/>
      <c r="R427" s="36"/>
      <c r="S427" s="36"/>
      <c r="T427" s="36"/>
      <c r="U427" s="36"/>
    </row>
    <row r="428" spans="2:21" s="10" customFormat="1" x14ac:dyDescent="0.25">
      <c r="B428" s="36"/>
      <c r="C428" s="36"/>
      <c r="D428" s="36"/>
      <c r="E428" s="38"/>
      <c r="F428" s="38"/>
      <c r="G428" s="38"/>
      <c r="H428" s="38"/>
      <c r="I428" s="38"/>
      <c r="J428" s="38"/>
      <c r="K428" s="36"/>
      <c r="L428" s="36"/>
      <c r="M428" s="36"/>
      <c r="N428" s="36"/>
      <c r="O428" s="36"/>
      <c r="P428" s="36"/>
      <c r="Q428" s="36"/>
      <c r="R428" s="36"/>
      <c r="S428" s="36"/>
      <c r="T428" s="36"/>
      <c r="U428" s="36"/>
    </row>
    <row r="429" spans="2:21" s="10" customFormat="1" x14ac:dyDescent="0.25">
      <c r="B429" s="36"/>
      <c r="C429" s="36"/>
      <c r="D429" s="36"/>
      <c r="E429" s="38"/>
      <c r="F429" s="38"/>
      <c r="G429" s="38"/>
      <c r="H429" s="38"/>
      <c r="I429" s="38"/>
      <c r="J429" s="38"/>
      <c r="K429" s="36"/>
      <c r="L429" s="36"/>
      <c r="M429" s="36"/>
      <c r="N429" s="36"/>
      <c r="O429" s="36"/>
      <c r="P429" s="36"/>
      <c r="Q429" s="36"/>
      <c r="R429" s="36"/>
      <c r="S429" s="36"/>
      <c r="T429" s="36"/>
      <c r="U429" s="36"/>
    </row>
    <row r="430" spans="2:21" s="10" customFormat="1" x14ac:dyDescent="0.25">
      <c r="B430" s="36"/>
      <c r="C430" s="36"/>
      <c r="D430" s="36"/>
      <c r="E430" s="38"/>
      <c r="F430" s="38"/>
      <c r="G430" s="38"/>
      <c r="H430" s="38"/>
      <c r="I430" s="38"/>
      <c r="J430" s="38"/>
      <c r="K430" s="36"/>
      <c r="L430" s="36"/>
      <c r="M430" s="36"/>
      <c r="N430" s="36"/>
      <c r="O430" s="36"/>
      <c r="P430" s="36"/>
      <c r="Q430" s="36"/>
      <c r="R430" s="36"/>
      <c r="S430" s="36"/>
      <c r="T430" s="36"/>
      <c r="U430" s="36"/>
    </row>
    <row r="431" spans="2:21" s="10" customFormat="1" x14ac:dyDescent="0.25">
      <c r="B431" s="36"/>
      <c r="C431" s="36"/>
      <c r="D431" s="36"/>
      <c r="E431" s="38"/>
      <c r="F431" s="38"/>
      <c r="G431" s="38"/>
      <c r="H431" s="38"/>
      <c r="I431" s="38"/>
      <c r="J431" s="38"/>
      <c r="K431" s="36"/>
      <c r="L431" s="36"/>
      <c r="M431" s="36"/>
      <c r="N431" s="36"/>
      <c r="O431" s="36"/>
      <c r="P431" s="36"/>
      <c r="Q431" s="36"/>
      <c r="R431" s="36"/>
      <c r="S431" s="36"/>
      <c r="T431" s="36"/>
      <c r="U431" s="36"/>
    </row>
    <row r="432" spans="2:21" s="10" customFormat="1" x14ac:dyDescent="0.25">
      <c r="B432" s="36"/>
      <c r="C432" s="36"/>
      <c r="D432" s="36"/>
      <c r="E432" s="38"/>
      <c r="F432" s="38"/>
      <c r="G432" s="38"/>
      <c r="H432" s="38"/>
      <c r="I432" s="38"/>
      <c r="J432" s="38"/>
      <c r="K432" s="36"/>
      <c r="L432" s="36"/>
      <c r="M432" s="36"/>
      <c r="N432" s="36"/>
      <c r="O432" s="36"/>
      <c r="P432" s="36"/>
      <c r="Q432" s="36"/>
      <c r="R432" s="36"/>
      <c r="S432" s="36"/>
      <c r="T432" s="36"/>
      <c r="U432" s="36"/>
    </row>
  </sheetData>
  <mergeCells count="12">
    <mergeCell ref="A318:J318"/>
    <mergeCell ref="A165:D165"/>
    <mergeCell ref="A1:J1"/>
    <mergeCell ref="H2:J2"/>
    <mergeCell ref="A3:A4"/>
    <mergeCell ref="B3:C3"/>
    <mergeCell ref="D3:D4"/>
    <mergeCell ref="E3:E4"/>
    <mergeCell ref="F3:F4"/>
    <mergeCell ref="G3:G4"/>
    <mergeCell ref="H3:J3"/>
    <mergeCell ref="A317:C317"/>
  </mergeCells>
  <pageMargins left="0.70866141732283472" right="0.70866141732283472" top="0.74803149606299213" bottom="0.74803149606299213" header="0.31496062992125984" footer="0.31496062992125984"/>
  <pageSetup paperSize="9" scale="49" fitToHeight="0" orientation="landscape" r:id="rId1"/>
  <headerFooter differentFirst="1">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 источников доходов</vt:lpstr>
      <vt:lpstr>'Реестр источников доходов'!Заголовки_для_печати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Яновская Ульяна Александровна</dc:creator>
  <cp:lastModifiedBy>Лобода Инна Анатольевна</cp:lastModifiedBy>
  <cp:lastPrinted>2017-10-27T11:11:06Z</cp:lastPrinted>
  <dcterms:created xsi:type="dcterms:W3CDTF">2017-10-02T11:02:05Z</dcterms:created>
  <dcterms:modified xsi:type="dcterms:W3CDTF">2017-10-27T11:24:05Z</dcterms:modified>
</cp:coreProperties>
</file>