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<sst xmlns="http://schemas.openxmlformats.org/spreadsheetml/2006/main" count="262" uniqueCount="261">
  <si>
    <t>000 1 00 00000 00 0000 000</t>
  </si>
  <si>
    <t>Доходы</t>
  </si>
  <si>
    <t xml:space="preserve">182 1 01 00000 00 0000 000 </t>
  </si>
  <si>
    <t>Налоги на прибыль, доходы</t>
  </si>
  <si>
    <t xml:space="preserve">182 1 01 01000 00 0000 110 </t>
  </si>
  <si>
    <t>Налог на прибыль организаций</t>
  </si>
  <si>
    <t>182 1 01 01012 02 0000 110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</si>
  <si>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</si>
  <si>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</si>
  <si>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</si>
  <si>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</si>
  <si>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</si>
  <si>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</si>
  <si>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182 1 06 02000 02 0000 110</t>
  </si>
  <si>
    <t>Налог на имущество организаций</t>
  </si>
  <si>
    <t>182 1 06 04000 02 0000 110</t>
  </si>
  <si>
    <t>Транспортный налог</t>
  </si>
  <si>
    <t>Налог на игорный бизнес</t>
  </si>
  <si>
    <t>182 1 07 00000 00 0000 000</t>
  </si>
  <si>
    <t>Налоги, сборы и регулярные платежи за пользование природными ресурсами</t>
  </si>
  <si>
    <t>182 1 09 04030 01 0000 110</t>
  </si>
  <si>
    <t>Налог на пользователей автомобильных дорог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</si>
  <si>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</si>
  <si>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</si>
  <si>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</si>
  <si>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</si>
  <si>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</si>
  <si>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</si>
  <si>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</si>
  <si>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</si>
  <si>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</si>
  <si>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</si>
  <si>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000 1 13 00000 00 0000 000</t>
  </si>
  <si>
    <t>Доходы от оказания платных услуг и компенсации затрат государства</t>
  </si>
  <si>
    <t>Всего доходов</t>
  </si>
  <si>
    <t>Безвозмездные поступления</t>
  </si>
  <si>
    <t>000 1 08 00000 00 0000 000</t>
  </si>
  <si>
    <t>000 1 11 05000 00 0000 120</t>
  </si>
  <si>
    <t>000 1 14 00000 00 0000 000</t>
  </si>
  <si>
    <t>Доходы от продажи материальных и нематериальных активов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</si>
  <si>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</si>
  <si>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 бюджетов субъектов Российской Федерации</t>
  </si>
  <si>
    <t>000 1 17 05020 02 0000 180</t>
  </si>
  <si>
    <t>1 11 07000 00 0000 120</t>
  </si>
  <si>
    <t>Платежи от государственных и муниципальных предприятий</t>
  </si>
  <si>
    <t>182 1 09 00000 00 0000 000</t>
  </si>
  <si>
    <t>000 2 00 00000 00 0000 000</t>
  </si>
  <si>
    <t>Код бюджетной классификации РФ</t>
  </si>
  <si>
    <t>911 1 11 01020 02 0000 120</t>
  </si>
  <si>
    <t>906 1 11 03020 02 0000 120</t>
  </si>
  <si>
    <t>911 1 11 05032 02 0000 120</t>
  </si>
  <si>
    <t>911 1 11 07012 02 0000 120</t>
  </si>
  <si>
    <t>906 2 02 00000 00 0000 000</t>
  </si>
  <si>
    <t>000 1 15 00000 00 0000 000</t>
  </si>
  <si>
    <t>Административные платежи и сборы</t>
  </si>
  <si>
    <t>905 1 15 02020 02 0000 140</t>
  </si>
  <si>
    <t>Наименование доходов</t>
  </si>
  <si>
    <t>Сбор за пользование объектами животного мира</t>
  </si>
  <si>
    <t>182 1 09 04010 02 0000 110</t>
  </si>
  <si>
    <t>Налог на имущество предприятий</t>
  </si>
  <si>
    <t>Государственная пошлина за государственную регистрацию, а также за совершение прочих юридически значимых действий</t>
  </si>
  <si>
    <t>182 1 07 04010 01 0000 110</t>
  </si>
  <si>
    <t>000 1 08 07000 01 0000 110</t>
  </si>
  <si>
    <t>932 1 13 03020 02 0000 130</t>
  </si>
  <si>
    <t>Налог на прибыль организаций, зачисляемый в бюджеты субъектов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</si>
  <si>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</si>
  <si>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</si>
  <si>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</si>
  <si>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</si>
  <si>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</si>
  <si>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000 1 16 90020 02 0000 140</t>
  </si>
  <si>
    <t>182 1 06 05000 02 0000 110</t>
  </si>
  <si>
    <t>План  (тыс.руб.)</t>
  </si>
  <si>
    <t>Задолженность и перерасчеты по отмененным налогам, сборам и иным обязательным платежам</t>
  </si>
  <si>
    <t>911 1 14 02000 00 0000 000</t>
  </si>
  <si>
    <t>Безвозмездные поступления от других бюджетов бюджетной системы Российской Федерации</t>
  </si>
  <si>
    <t>182 1 05 01000 00 0000 110</t>
  </si>
  <si>
    <t>к Закону Ярославской области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</si>
  <si>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</si>
  <si>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 xml:space="preserve">922 1 13 02021 02 0000 130  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</si>
  <si>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</si>
  <si>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936 1 12 04000 00 0000 120</t>
  </si>
  <si>
    <t>906 2 02 02005 02 0000 151</t>
  </si>
  <si>
    <t>906 2 02 02006 02 0000 151</t>
  </si>
  <si>
    <t>906 2 02 04001 02 0000 151</t>
  </si>
  <si>
    <t>906 2 02 04005 02 0000 151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</si>
  <si>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</si>
  <si>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Доходы от предпринимательской и иной приносящей доход деятельности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</si>
  <si>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</si>
  <si>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</si>
  <si>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</si>
  <si>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Плата за использование лесов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</si>
  <si>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</si>
  <si>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Дотации бюджетам субъектов Российской Федерации и муниципальных образований</t>
  </si>
  <si>
    <t>Дотации бюджетам субъектов Российской Федерации на выравнивание бюджетной обеспеченности</t>
  </si>
  <si>
    <t>906 2 02 01001 02 0000 151</t>
  </si>
  <si>
    <t>Субсидии бюджетам субъектов Российской Федерации и муниципальных образований (межбюджетные субсидии)</t>
  </si>
  <si>
    <t>000 2 02 01000 00 0000 151</t>
  </si>
  <si>
    <t>000 2 02 02000 00 0000 151</t>
  </si>
  <si>
    <t>Субсидии бюджетам субъектов Российской Федерации на выплату ежемесячного пособия на ребенка</t>
  </si>
  <si>
    <t>906 2 02 02001 02 0000 151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</si>
  <si>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</si>
  <si>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906 2 02 02004 00 0000 151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</si>
  <si>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</si>
  <si>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</si>
  <si>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906 2 02 02021 02 0000 151</t>
  </si>
  <si>
    <t>Субсидии бюджетам субъектов Российской Федерации на внедрение инновационных образовательных программ</t>
  </si>
  <si>
    <t>906 2 02 02022 02 0000 151</t>
  </si>
  <si>
    <t>Субсидии бюджетам субъектов Российской Федерации на ежемесячное денежное вознаграждение за классное руководство</t>
  </si>
  <si>
    <t>906 2 02 02037 02 0000 151</t>
  </si>
  <si>
    <t>Субсидии бюджетам субъектов Российской Федерации на обеспечение мер социальной поддержки ветеранов труда и тружеников тыла</t>
  </si>
  <si>
    <t>906 2 02 02045 02 0000 151</t>
  </si>
  <si>
    <t>Субсидии бюджетам субъектов Российской Федерации на реализацию федеральных целевых программ</t>
  </si>
  <si>
    <t>906 2 02 02051 02 0000 151</t>
  </si>
  <si>
    <t>Субсидии бюджетам субъектов Российской Федерации на поощрение лучших учителей</t>
  </si>
  <si>
    <t>906 2 02 02067 02 0000 151</t>
  </si>
  <si>
    <t>Субсидии бюджетам субъектов Российской Федерации на комплектование книжных фондов библиотек муниципальных образований</t>
  </si>
  <si>
    <t>9062 02 02068 02 0000 151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</si>
  <si>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</si>
  <si>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</si>
  <si>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</si>
  <si>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государственную регистрацию актов гражданского состояния</t>
  </si>
  <si>
    <t>9062 02 03003 02 0000 151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</si>
  <si>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</si>
  <si>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9062 02 03004 02 0000 151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</si>
  <si>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</si>
  <si>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906 2 02 03006 02 0000 151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</si>
  <si>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</si>
  <si>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9062 02 03005 02 0000 151</t>
  </si>
  <si>
    <t>906 2 02 03007 02 0000 151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</si>
  <si>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</si>
  <si>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906 2 02 03010 02 0000 151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</si>
  <si>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</si>
  <si>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906 2 02 03011 02 0000 151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</si>
  <si>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</si>
  <si>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906 2 02 03012 02 0000 151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</si>
  <si>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</si>
  <si>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906 2 02 03015 02 0000 151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</si>
  <si>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</si>
  <si>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906 2 02 03018 02 0000 151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</si>
  <si>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</si>
  <si>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906 2 02 03019 02 0000 151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</si>
  <si>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</si>
  <si>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906 2 02 03020 02 0000 151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</si>
  <si>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</si>
  <si>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906 2 02 03025 02 0000 151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</si>
  <si>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</si>
  <si>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906 2 02 03030 02 0000 151</t>
  </si>
  <si>
    <t xml:space="preserve"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 </t>
  </si>
  <si>
    <t>906 2 02 03031 02 0000 151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</si>
  <si>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</si>
  <si>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906 2 02 03032 02 0000 151</t>
  </si>
  <si>
    <t>Иные межбюджетные трансферты</t>
  </si>
  <si>
    <t>000 2 02 04000 00 0000 151</t>
  </si>
  <si>
    <t>906 2 02 04002 02 0000 151</t>
  </si>
  <si>
    <t>906 2 02 04003 02 0000 151</t>
  </si>
  <si>
    <t>000 3 00 00000 00 0000 000</t>
  </si>
  <si>
    <t>906 2 02 03001 02 0000 151</t>
  </si>
  <si>
    <t>906 2 02 02024 02 0000 151</t>
  </si>
  <si>
    <t>Государственная пошлина</t>
  </si>
  <si>
    <t>906 2 02 04006 02 0000 151</t>
  </si>
  <si>
    <t>000 1 03 00000 00 0000 000</t>
  </si>
  <si>
    <t>000 1 03 02000 01 0000 110</t>
  </si>
  <si>
    <t>Налог, взимаемый в связи с применением упрощенной системы налогообложения</t>
  </si>
  <si>
    <t>939 1 11 05022 02 0000 120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</si>
  <si>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</si>
  <si>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</si>
  <si>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Субсидии бюджетам субъектов Российской Федерации на оздоровление детей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</si>
  <si>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</si>
  <si>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</si>
  <si>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906 2 02 02012 02 0000 151</t>
  </si>
  <si>
    <t>Субсидии бюджетам субъектов Российской Федерации на поддержку элитного семеноводства</t>
  </si>
  <si>
    <t>906 2 02 02014 02 0000 151</t>
  </si>
  <si>
    <t>Субсидии бюджетам субъектов Российской Федерации на поддержку производства льна и конопли</t>
  </si>
  <si>
    <t>906 2 02 02027 02 0000 151</t>
  </si>
  <si>
    <t>906 2 02 02039 02 0000 151</t>
  </si>
  <si>
    <t>Субсидии бюджетам субъектов Российской Федерации на поддержку племенного животноводства</t>
  </si>
  <si>
    <t>906 2 02 02040 02 0000 151</t>
  </si>
  <si>
    <t>906 2 02 02064 02 0000 151</t>
  </si>
  <si>
    <t>906 2 02 02065 02 0000 151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</si>
  <si>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</si>
  <si>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</si>
  <si>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906 2 02 03054 02 0000 151</t>
  </si>
  <si>
    <t>Субвенции бюджетам субъектов Российской Федерации на осуществление полномочий Российской Федерации по контролю,надзору и выдаче лицензий в области охраны здоровья граждан</t>
  </si>
  <si>
    <t>906 2 02 02007 02 0000 151</t>
  </si>
  <si>
    <t>Субсидии бюджетам субъектов Российской Федерации на предоставление гражданам субсидий на оплату жилого помещения и коммунальных услуг</t>
  </si>
  <si>
    <t>906 2 02 02033 02 0000 151</t>
  </si>
  <si>
    <t>906 2 02 02054 02 0000 151</t>
  </si>
  <si>
    <t xml:space="preserve">Субсидии бюджетам субъектов Российской Федерации на оказание высокотехнологичной медицинской помощи гражданам Российской Федерации </t>
  </si>
  <si>
    <t>000 2 02 09000 00 0000 151</t>
  </si>
  <si>
    <t>Прочие безвозмездные поступления от других бюджетов бюджетной системы</t>
  </si>
  <si>
    <t>906 2 02 09071 02 0000 151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</si>
  <si>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</si>
  <si>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906 2 02 03050 02 0000 151</t>
  </si>
  <si>
    <t>Субвенции бюджетам субъектов Российской Федерации на оказание отдельным категориям граждан социальной услуги по дополнительной бесплатной медицинской помощи в  части,  предусматривающей обеспечение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</si>
  <si>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906 2 02 02015 02 0000 151</t>
  </si>
  <si>
    <t>Субсидии бюджетам субъектов Российской Федерации  на закладку и уход за многолетними насаждениями</t>
  </si>
  <si>
    <t>906 2 02 02036 02 0000 151</t>
  </si>
  <si>
    <t>000 2 03 10000 00 0000 180</t>
  </si>
  <si>
    <t>906 2 02 02041 02 0000 151</t>
  </si>
  <si>
    <t>906 2 02 02047 02 0000 151</t>
  </si>
  <si>
    <t xml:space="preserve"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</si>
  <si>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906 2 02 02032 02 0000 151</t>
  </si>
  <si>
    <t>Субсидии бюджетам субъектов Российской Федерации на содержание ребенка в семье опекуна и приемной семье, а также на оплату труда приемному родителю</t>
  </si>
  <si>
    <t>906 2 02 02028 02 0000 151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</si>
  <si>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</si>
  <si>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Безвозмездные поступления от государственных корпораций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</si>
  <si>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</si>
  <si>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</si>
  <si>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 xml:space="preserve">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</si>
  <si>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Субсидии бюджетам субъектов Российской  Федерации  на возмещение части затрат  на  уплату  процентов организациям,      осуществляющим    промышленное рыбоводство,       независимо      от          их организационно-правовых  форм  по  инвестиционным  кредитам,  полученным   в  российских   кредитных организациях в 2007 - 2010 годах на  приобретение племенного материала рыб, техники и  оборудования для промышленного рыбоводства  на  срок  до  пяти лет,     на   строительство,   реконструкцию    и  модернизацию комплексов (ферм) по   осуществлению   промышленного рыбоводства на срок до восьми лет</t>
  </si>
  <si>
    <t>Субсидии бюджетам субъектов Российской  Федерации на возмещение сельскохозяйственным товаропроизводителям, организациям агропромышленного комплекса  независимо от их  организационно-правовых  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</si>
  <si>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 xml:space="preserve">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 полученным в сельскохозяйственных  кредитных потребительских  кооперативах в 2005-2010 годах на срок до 8 лет 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</si>
  <si>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</si>
  <si>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</si>
  <si>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денежное довольствие и социальные выплаты сотрудникам, и заработную плату работников территориальных подразделений Государственной противопожарной службы, содержащихся за счет средств субъектов Российской Федерации, за исключением подразделений, созданных в субъектах Российской Федерации в соответствии со статьей 5 Федерального закона от 21 декабря 1994 года № 69-ФЗ "О пожарной безопасности"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</si>
  <si>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</si>
  <si>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</t>
  </si>
  <si>
    <t xml:space="preserve">Субсидии бюджетам субъектов Российской Федерации  на возмещение сельскохозяйственным  товаропроизводителям (кроме личных подсобных хозяйств и сельскохозяйственных потребительских кооперативов),организациям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годах на срок до 1 года 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</si>
  <si>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</si>
  <si>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 xml:space="preserve">906 2 03 10001 02 0001 180   </t>
  </si>
  <si>
    <t xml:space="preserve">906 2 03 10001 02 0002 180   </t>
  </si>
  <si>
    <t xml:space="preserve"> Прогнозируемые доходы областного бюджета на 2008 год в соответствии                                                                        с классификацией доходов бюджетов Российской Федерации</t>
  </si>
  <si>
    <t>Прочие безвозмездные поступления в бюджеты субъектов Российской Федерации от бюджетов муниципальных районов</t>
  </si>
  <si>
    <t>906 2 02 09052 02 0000 151</t>
  </si>
  <si>
    <t>Субсидии бюджетам субъектов Российской Федерации на обеспечение жильем молодых семей и молодых специалистов, проживающих и работающих в сельской местности</t>
  </si>
  <si>
    <t>уточнение</t>
  </si>
  <si>
    <t>Власть</t>
  </si>
  <si>
    <t>906 2 02 02017 02 0000 151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</si>
  <si>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</si>
  <si>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АПК</t>
  </si>
  <si>
    <t>906 2 02 02044 02 0000 151</t>
  </si>
  <si>
    <t>Субсидии бюджетам субъектов Российской Федерации на обеспечение автомобильными дорогами новых микрорайонов</t>
  </si>
  <si>
    <t>Дорож.</t>
  </si>
  <si>
    <t xml:space="preserve">Доходы </t>
  </si>
  <si>
    <t>Итого</t>
  </si>
  <si>
    <t>9062 02 02077 02 0000 151</t>
  </si>
  <si>
    <t>Субсидии бюджетам субъектов Российской  Федерации на бюджетные инвестиции  в  объекты 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</si>
  <si>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9062 02 02078 02 0000 151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</si>
  <si>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</si>
  <si>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906 2 02 03053 02 0000 151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</si>
  <si>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</t>
  </si>
  <si>
    <t>906 2 02 02079 02 0000 151</t>
  </si>
  <si>
    <t>906 2 02 02085 02 0000 151</t>
  </si>
  <si>
    <t>906 2 02 02082 02 0000 151</t>
  </si>
  <si>
    <t>Субсидии бюджетам субъектов Российской Федерации на компенсацию части затрат на приобретение средств химизации</t>
  </si>
  <si>
    <t>906 2 02 02008 02 0000 151</t>
  </si>
  <si>
    <t xml:space="preserve">Субсидии бюджетам субъектов Российской Федерации на обеспечение жильем молодых семей
</t>
  </si>
  <si>
    <t>Местное</t>
  </si>
  <si>
    <t>Доходы бюджетов субъектов Российской Федерации от возврата остатков субсидий и субвенций прошлых лет</t>
  </si>
  <si>
    <t>906 1 18 02000 02 0000 180</t>
  </si>
  <si>
    <t>Всего</t>
  </si>
  <si>
    <t>Соцсфера</t>
  </si>
  <si>
    <t>возвраты МР</t>
  </si>
  <si>
    <t>Предприн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</si>
  <si>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</si>
  <si>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</si>
  <si>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</si>
  <si>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Приложение 1</t>
  </si>
  <si>
    <t>Субсидии бюджетам субъектов Российской Федерации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</si>
  <si>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от 02.10.2008 № 39-з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</si>
</sst>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3" fontId="2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0" fontId="2" fillId="0" borderId="1" xfId="18" applyNumberFormat="1" applyFont="1" applyFill="1" applyBorder="1" applyAlignment="1" applyProtection="1">
      <alignment horizontal="left" vertical="top" wrapText="1"/>
      <protection hidden="1"/>
    </xf>
    <xf numFmtId="3" fontId="1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18" applyNumberFormat="1" applyFont="1" applyFill="1" applyBorder="1" applyAlignment="1" applyProtection="1">
      <alignment horizontal="right" wrapText="1"/>
      <protection hidden="1"/>
    </xf>
    <xf numFmtId="3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justify" vertical="top" wrapText="1"/>
    </xf>
    <xf numFmtId="3" fontId="8" fillId="0" borderId="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view="pageBreakPreview" zoomScaleSheetLayoutView="100" workbookViewId="0" topLeftCell="A1">
      <pane xSplit="14820" topLeftCell="J1" activePane="topLeft" state="split"/>
      <selection pane="topLeft" activeCell="A4" sqref="A4"/>
      <selection pane="topRight" activeCell="H83" sqref="H83"/>
    </sheetView>
  </sheetViews>
  <sheetFormatPr defaultColWidth="9.00390625" defaultRowHeight="12.75"/>
  <cols>
    <col min="1" max="1" width="27.875" style="7" customWidth="1"/>
    <col min="2" max="2" width="50.125" style="7" customWidth="1"/>
    <col min="3" max="3" width="11.375" style="7" hidden="1" customWidth="1"/>
    <col min="4" max="4" width="11.125" style="7" hidden="1" customWidth="1"/>
    <col min="5" max="5" width="12.125" style="7" customWidth="1"/>
    <col min="6" max="16384" width="9.125" style="7" customWidth="1"/>
  </cols>
  <sheetData>
    <row r="1" spans="1:5" ht="15.75">
      <c r="A1" s="38" t="s">
        <v>258</v>
      </c>
      <c r="B1" s="38"/>
      <c r="C1" s="38"/>
      <c r="D1" s="38"/>
      <c r="E1" s="38"/>
    </row>
    <row r="2" spans="1:5" ht="15.75">
      <c r="A2" s="38" t="s">
        <v>77</v>
      </c>
      <c r="B2" s="38"/>
      <c r="C2" s="38"/>
      <c r="D2" s="38"/>
      <c r="E2" s="38"/>
    </row>
    <row r="3" spans="1:5" ht="15.75">
      <c r="A3" s="38" t="s">
        <v>260</v>
      </c>
      <c r="B3" s="38"/>
      <c r="C3" s="38"/>
      <c r="D3" s="38"/>
      <c r="E3" s="38"/>
    </row>
    <row r="4" ht="15.75">
      <c r="A4" s="1"/>
    </row>
    <row r="5" ht="15.75">
      <c r="A5" s="2"/>
    </row>
    <row r="6" spans="1:5" ht="57.75" customHeight="1">
      <c r="A6" s="39" t="s">
        <v>222</v>
      </c>
      <c r="B6" s="39"/>
      <c r="C6" s="39"/>
      <c r="D6" s="39"/>
      <c r="E6" s="39"/>
    </row>
    <row r="7" ht="18.75" customHeight="1" hidden="1">
      <c r="A7" s="3"/>
    </row>
    <row r="8" spans="1:5" ht="31.5">
      <c r="A8" s="35" t="s">
        <v>47</v>
      </c>
      <c r="B8" s="9" t="s">
        <v>56</v>
      </c>
      <c r="C8" s="21" t="s">
        <v>72</v>
      </c>
      <c r="D8" s="21" t="s">
        <v>226</v>
      </c>
      <c r="E8" s="21" t="s">
        <v>72</v>
      </c>
    </row>
    <row r="9" spans="1:5" ht="19.5" customHeight="1">
      <c r="A9" s="10" t="s">
        <v>0</v>
      </c>
      <c r="B9" s="10" t="s">
        <v>1</v>
      </c>
      <c r="C9" s="6">
        <v>20237391</v>
      </c>
      <c r="D9" s="6">
        <f>D10+D14+D16+D18+D22+D24+D26+D29+D38+D49+D51+D41+D44+D47+D53</f>
        <v>481859</v>
      </c>
      <c r="E9" s="6">
        <f>C9+D9</f>
        <v>20719250</v>
      </c>
    </row>
    <row r="10" spans="1:5" ht="21.75" customHeight="1">
      <c r="A10" s="10" t="s">
        <v>2</v>
      </c>
      <c r="B10" s="10" t="s">
        <v>3</v>
      </c>
      <c r="C10" s="6">
        <v>12639134</v>
      </c>
      <c r="D10" s="6">
        <f>D11+D13</f>
        <v>91389</v>
      </c>
      <c r="E10" s="6">
        <f aca="true" t="shared" si="0" ref="E10:E73">C10+D10</f>
        <v>12730523</v>
      </c>
    </row>
    <row r="11" spans="1:5" ht="19.5" customHeight="1">
      <c r="A11" s="13" t="s">
        <v>4</v>
      </c>
      <c r="B11" s="13" t="s">
        <v>5</v>
      </c>
      <c r="C11" s="23">
        <v>7901000</v>
      </c>
      <c r="D11" s="23">
        <f>D12</f>
        <v>0</v>
      </c>
      <c r="E11" s="23">
        <f t="shared" si="0"/>
        <v>7901000</v>
      </c>
    </row>
    <row r="12" spans="1:5" ht="31.5">
      <c r="A12" s="11" t="s">
        <v>6</v>
      </c>
      <c r="B12" s="11" t="s">
        <v>64</v>
      </c>
      <c r="C12" s="24">
        <v>7901000</v>
      </c>
      <c r="D12" s="24"/>
      <c r="E12" s="24">
        <f t="shared" si="0"/>
        <v>7901000</v>
      </c>
    </row>
    <row r="13" spans="1:5" s="15" customFormat="1" ht="20.25" customHeight="1">
      <c r="A13" s="13" t="s">
        <v>7</v>
      </c>
      <c r="B13" s="13" t="s">
        <v>8</v>
      </c>
      <c r="C13" s="23">
        <v>4738134</v>
      </c>
      <c r="D13" s="23">
        <f>86389+5000</f>
        <v>91389</v>
      </c>
      <c r="E13" s="23">
        <f t="shared" si="0"/>
        <v>4829523</v>
      </c>
    </row>
    <row r="14" spans="1:5" ht="30.75" customHeight="1">
      <c r="A14" s="10" t="s">
        <v>161</v>
      </c>
      <c r="B14" s="5" t="s">
        <v>65</v>
      </c>
      <c r="C14" s="6">
        <v>3127100</v>
      </c>
      <c r="D14" s="6">
        <f>D15</f>
        <v>0</v>
      </c>
      <c r="E14" s="6">
        <f t="shared" si="0"/>
        <v>3127100</v>
      </c>
    </row>
    <row r="15" spans="1:5" s="15" customFormat="1" ht="47.25">
      <c r="A15" s="11" t="s">
        <v>162</v>
      </c>
      <c r="B15" s="16" t="s">
        <v>66</v>
      </c>
      <c r="C15" s="24">
        <v>3127100</v>
      </c>
      <c r="D15" s="24"/>
      <c r="E15" s="24">
        <f t="shared" si="0"/>
        <v>3127100</v>
      </c>
    </row>
    <row r="16" spans="1:5" ht="19.5" customHeight="1">
      <c r="A16" s="10" t="s">
        <v>9</v>
      </c>
      <c r="B16" s="5" t="s">
        <v>10</v>
      </c>
      <c r="C16" s="6">
        <v>469210</v>
      </c>
      <c r="D16" s="6">
        <f>D17</f>
        <v>70000</v>
      </c>
      <c r="E16" s="6">
        <f t="shared" si="0"/>
        <v>539210</v>
      </c>
    </row>
    <row r="17" spans="1:5" s="15" customFormat="1" ht="32.25" customHeight="1">
      <c r="A17" s="11" t="s">
        <v>76</v>
      </c>
      <c r="B17" s="16" t="s">
        <v>163</v>
      </c>
      <c r="C17" s="12">
        <v>469210</v>
      </c>
      <c r="D17" s="12">
        <v>70000</v>
      </c>
      <c r="E17" s="12">
        <f t="shared" si="0"/>
        <v>539210</v>
      </c>
    </row>
    <row r="18" spans="1:5" ht="19.5" customHeight="1">
      <c r="A18" s="10" t="s">
        <v>11</v>
      </c>
      <c r="B18" s="5" t="s">
        <v>12</v>
      </c>
      <c r="C18" s="6">
        <v>3408600</v>
      </c>
      <c r="D18" s="6">
        <f>D19+D20+D21</f>
        <v>0</v>
      </c>
      <c r="E18" s="6">
        <f t="shared" si="0"/>
        <v>3408600</v>
      </c>
    </row>
    <row r="19" spans="1:5" s="15" customFormat="1" ht="23.25" customHeight="1">
      <c r="A19" s="11" t="s">
        <v>13</v>
      </c>
      <c r="B19" s="16" t="s">
        <v>14</v>
      </c>
      <c r="C19" s="24">
        <v>2700000</v>
      </c>
      <c r="D19" s="24"/>
      <c r="E19" s="24">
        <f t="shared" si="0"/>
        <v>2700000</v>
      </c>
    </row>
    <row r="20" spans="1:5" s="15" customFormat="1" ht="21.75" customHeight="1">
      <c r="A20" s="11" t="s">
        <v>15</v>
      </c>
      <c r="B20" s="16" t="s">
        <v>16</v>
      </c>
      <c r="C20" s="12">
        <v>330000</v>
      </c>
      <c r="D20" s="12"/>
      <c r="E20" s="12">
        <f t="shared" si="0"/>
        <v>330000</v>
      </c>
    </row>
    <row r="21" spans="1:5" ht="18.75" customHeight="1">
      <c r="A21" s="11" t="s">
        <v>71</v>
      </c>
      <c r="B21" s="16" t="s">
        <v>17</v>
      </c>
      <c r="C21" s="12">
        <v>378600</v>
      </c>
      <c r="D21" s="12"/>
      <c r="E21" s="12">
        <f t="shared" si="0"/>
        <v>378600</v>
      </c>
    </row>
    <row r="22" spans="1:5" ht="32.25" customHeight="1">
      <c r="A22" s="10" t="s">
        <v>18</v>
      </c>
      <c r="B22" s="5" t="s">
        <v>19</v>
      </c>
      <c r="C22" s="6">
        <v>2000</v>
      </c>
      <c r="D22" s="6">
        <f>D23</f>
        <v>0</v>
      </c>
      <c r="E22" s="6">
        <f t="shared" si="0"/>
        <v>2000</v>
      </c>
    </row>
    <row r="23" spans="1:5" ht="15.75">
      <c r="A23" s="13" t="s">
        <v>61</v>
      </c>
      <c r="B23" s="8" t="s">
        <v>57</v>
      </c>
      <c r="C23" s="14">
        <v>2000</v>
      </c>
      <c r="D23" s="14"/>
      <c r="E23" s="14">
        <f t="shared" si="0"/>
        <v>2000</v>
      </c>
    </row>
    <row r="24" spans="1:5" ht="18" customHeight="1">
      <c r="A24" s="10" t="s">
        <v>36</v>
      </c>
      <c r="B24" s="5" t="s">
        <v>159</v>
      </c>
      <c r="C24" s="6">
        <v>195</v>
      </c>
      <c r="D24" s="6">
        <f>D25</f>
        <v>2200</v>
      </c>
      <c r="E24" s="6">
        <f t="shared" si="0"/>
        <v>2395</v>
      </c>
    </row>
    <row r="25" spans="1:5" s="15" customFormat="1" ht="47.25">
      <c r="A25" s="11" t="s">
        <v>62</v>
      </c>
      <c r="B25" s="16" t="s">
        <v>60</v>
      </c>
      <c r="C25" s="12">
        <v>195</v>
      </c>
      <c r="D25" s="12">
        <v>2200</v>
      </c>
      <c r="E25" s="12">
        <f t="shared" si="0"/>
        <v>2395</v>
      </c>
    </row>
    <row r="26" spans="1:5" ht="32.25" customHeight="1">
      <c r="A26" s="10" t="s">
        <v>45</v>
      </c>
      <c r="B26" s="5" t="s">
        <v>73</v>
      </c>
      <c r="C26" s="6">
        <v>25590</v>
      </c>
      <c r="D26" s="6">
        <f>D27+D28</f>
        <v>0</v>
      </c>
      <c r="E26" s="6">
        <f t="shared" si="0"/>
        <v>25590</v>
      </c>
    </row>
    <row r="27" spans="1:5" s="15" customFormat="1" ht="21.75" customHeight="1">
      <c r="A27" s="11" t="s">
        <v>58</v>
      </c>
      <c r="B27" s="16" t="s">
        <v>59</v>
      </c>
      <c r="C27" s="12">
        <v>1590</v>
      </c>
      <c r="D27" s="12"/>
      <c r="E27" s="12">
        <f t="shared" si="0"/>
        <v>1590</v>
      </c>
    </row>
    <row r="28" spans="1:5" s="15" customFormat="1" ht="18.75" customHeight="1">
      <c r="A28" s="11" t="s">
        <v>20</v>
      </c>
      <c r="B28" s="16" t="s">
        <v>21</v>
      </c>
      <c r="C28" s="12">
        <v>24000</v>
      </c>
      <c r="D28" s="12"/>
      <c r="E28" s="12">
        <f t="shared" si="0"/>
        <v>24000</v>
      </c>
    </row>
    <row r="29" spans="1:5" ht="47.25">
      <c r="A29" s="10" t="s">
        <v>22</v>
      </c>
      <c r="B29" s="5" t="s">
        <v>23</v>
      </c>
      <c r="C29" s="6">
        <v>219120</v>
      </c>
      <c r="D29" s="6">
        <f>D30+D31+D32+D37</f>
        <v>156500</v>
      </c>
      <c r="E29" s="6">
        <f t="shared" si="0"/>
        <v>375620</v>
      </c>
    </row>
    <row r="30" spans="1:5" s="15" customFormat="1" ht="63" customHeight="1">
      <c r="A30" s="13" t="s">
        <v>48</v>
      </c>
      <c r="B30" s="8" t="s">
        <v>92</v>
      </c>
      <c r="C30" s="14">
        <v>500</v>
      </c>
      <c r="D30" s="14"/>
      <c r="E30" s="14">
        <f t="shared" si="0"/>
        <v>500</v>
      </c>
    </row>
    <row r="31" spans="1:5" s="15" customFormat="1" ht="49.5" customHeight="1">
      <c r="A31" s="13" t="s">
        <v>49</v>
      </c>
      <c r="B31" s="8" t="s">
        <v>67</v>
      </c>
      <c r="C31" s="14">
        <v>3120</v>
      </c>
      <c r="D31" s="14"/>
      <c r="E31" s="14">
        <f t="shared" si="0"/>
        <v>3120</v>
      </c>
    </row>
    <row r="32" spans="1:5" ht="111" customHeight="1">
      <c r="A32" s="13" t="s">
        <v>37</v>
      </c>
      <c r="B32" s="8" t="s">
        <v>168</v>
      </c>
      <c r="C32" s="23">
        <v>209500</v>
      </c>
      <c r="D32" s="23">
        <f>D33+D34</f>
        <v>156500</v>
      </c>
      <c r="E32" s="23">
        <f t="shared" si="0"/>
        <v>366000</v>
      </c>
    </row>
    <row r="33" spans="1:5" ht="110.25" customHeight="1">
      <c r="A33" s="13" t="s">
        <v>90</v>
      </c>
      <c r="B33" s="16" t="s">
        <v>89</v>
      </c>
      <c r="C33" s="12">
        <v>180000</v>
      </c>
      <c r="D33" s="12">
        <v>156500</v>
      </c>
      <c r="E33" s="12">
        <f t="shared" si="0"/>
        <v>336500</v>
      </c>
    </row>
    <row r="34" spans="1:5" ht="96.75" customHeight="1">
      <c r="A34" s="13" t="s">
        <v>164</v>
      </c>
      <c r="B34" s="16" t="s">
        <v>255</v>
      </c>
      <c r="C34" s="24">
        <v>8500</v>
      </c>
      <c r="D34" s="24"/>
      <c r="E34" s="24">
        <f t="shared" si="0"/>
        <v>8500</v>
      </c>
    </row>
    <row r="35" spans="1:5" ht="94.5" customHeight="1">
      <c r="A35" s="11" t="s">
        <v>50</v>
      </c>
      <c r="B35" s="16" t="s">
        <v>169</v>
      </c>
      <c r="C35" s="12">
        <v>21000</v>
      </c>
      <c r="D35" s="12"/>
      <c r="E35" s="12">
        <f t="shared" si="0"/>
        <v>21000</v>
      </c>
    </row>
    <row r="36" spans="1:5" ht="31.5" customHeight="1" hidden="1">
      <c r="A36" s="11" t="s">
        <v>43</v>
      </c>
      <c r="B36" s="16" t="s">
        <v>44</v>
      </c>
      <c r="C36" s="12">
        <v>0</v>
      </c>
      <c r="D36" s="12"/>
      <c r="E36" s="12">
        <f t="shared" si="0"/>
        <v>0</v>
      </c>
    </row>
    <row r="37" spans="1:5" s="15" customFormat="1" ht="63.75" customHeight="1">
      <c r="A37" s="13" t="s">
        <v>51</v>
      </c>
      <c r="B37" s="8" t="s">
        <v>68</v>
      </c>
      <c r="C37" s="14">
        <v>6000</v>
      </c>
      <c r="D37" s="14"/>
      <c r="E37" s="14">
        <f t="shared" si="0"/>
        <v>6000</v>
      </c>
    </row>
    <row r="38" spans="1:5" ht="31.5">
      <c r="A38" s="10" t="s">
        <v>24</v>
      </c>
      <c r="B38" s="5" t="s">
        <v>25</v>
      </c>
      <c r="C38" s="6">
        <v>60810</v>
      </c>
      <c r="D38" s="6">
        <f>D39+D40</f>
        <v>6400</v>
      </c>
      <c r="E38" s="6">
        <f t="shared" si="0"/>
        <v>67210</v>
      </c>
    </row>
    <row r="39" spans="1:5" s="15" customFormat="1" ht="31.5">
      <c r="A39" s="11" t="s">
        <v>26</v>
      </c>
      <c r="B39" s="16" t="s">
        <v>27</v>
      </c>
      <c r="C39" s="12">
        <v>57240</v>
      </c>
      <c r="D39" s="12"/>
      <c r="E39" s="12">
        <f t="shared" si="0"/>
        <v>57240</v>
      </c>
    </row>
    <row r="40" spans="1:5" s="15" customFormat="1" ht="22.5" customHeight="1">
      <c r="A40" s="11" t="s">
        <v>81</v>
      </c>
      <c r="B40" s="16" t="s">
        <v>91</v>
      </c>
      <c r="C40" s="12">
        <v>3570</v>
      </c>
      <c r="D40" s="12">
        <v>6400</v>
      </c>
      <c r="E40" s="12">
        <f t="shared" si="0"/>
        <v>9970</v>
      </c>
    </row>
    <row r="41" spans="1:5" ht="31.5">
      <c r="A41" s="10" t="s">
        <v>32</v>
      </c>
      <c r="B41" s="5" t="s">
        <v>33</v>
      </c>
      <c r="C41" s="6">
        <v>56500</v>
      </c>
      <c r="D41" s="6">
        <f>D42+D43</f>
        <v>500</v>
      </c>
      <c r="E41" s="6">
        <f t="shared" si="0"/>
        <v>57000</v>
      </c>
    </row>
    <row r="42" spans="1:5" ht="49.5" customHeight="1">
      <c r="A42" s="11" t="s">
        <v>79</v>
      </c>
      <c r="B42" s="16" t="s">
        <v>80</v>
      </c>
      <c r="C42" s="12">
        <v>1500</v>
      </c>
      <c r="D42" s="12">
        <v>500</v>
      </c>
      <c r="E42" s="12">
        <f t="shared" si="0"/>
        <v>2000</v>
      </c>
    </row>
    <row r="43" spans="1:5" s="15" customFormat="1" ht="63">
      <c r="A43" s="11" t="s">
        <v>63</v>
      </c>
      <c r="B43" s="16" t="s">
        <v>78</v>
      </c>
      <c r="C43" s="12">
        <v>55000</v>
      </c>
      <c r="D43" s="12"/>
      <c r="E43" s="12">
        <f t="shared" si="0"/>
        <v>55000</v>
      </c>
    </row>
    <row r="44" spans="1:5" s="17" customFormat="1" ht="31.5">
      <c r="A44" s="10" t="s">
        <v>38</v>
      </c>
      <c r="B44" s="5" t="s">
        <v>39</v>
      </c>
      <c r="C44" s="6">
        <v>178930</v>
      </c>
      <c r="D44" s="6">
        <f>D45+D46</f>
        <v>150000</v>
      </c>
      <c r="E44" s="6">
        <f t="shared" si="0"/>
        <v>328930</v>
      </c>
    </row>
    <row r="45" spans="1:5" s="15" customFormat="1" ht="93.75" customHeight="1">
      <c r="A45" s="11" t="s">
        <v>74</v>
      </c>
      <c r="B45" s="16" t="s">
        <v>88</v>
      </c>
      <c r="C45" s="12">
        <v>135000</v>
      </c>
      <c r="D45" s="12">
        <v>150000</v>
      </c>
      <c r="E45" s="12">
        <f t="shared" si="0"/>
        <v>285000</v>
      </c>
    </row>
    <row r="46" spans="1:5" s="15" customFormat="1" ht="69.75" customHeight="1">
      <c r="A46" s="11" t="s">
        <v>257</v>
      </c>
      <c r="B46" s="16" t="s">
        <v>256</v>
      </c>
      <c r="C46" s="12">
        <v>43930</v>
      </c>
      <c r="D46" s="12"/>
      <c r="E46" s="12">
        <f t="shared" si="0"/>
        <v>43930</v>
      </c>
    </row>
    <row r="47" spans="1:5" s="17" customFormat="1" ht="15.75">
      <c r="A47" s="10" t="s">
        <v>53</v>
      </c>
      <c r="B47" s="5" t="s">
        <v>54</v>
      </c>
      <c r="C47" s="6">
        <v>1270</v>
      </c>
      <c r="D47" s="6">
        <f>D48</f>
        <v>0</v>
      </c>
      <c r="E47" s="6">
        <f t="shared" si="0"/>
        <v>1270</v>
      </c>
    </row>
    <row r="48" spans="1:5" s="15" customFormat="1" ht="51" customHeight="1">
      <c r="A48" s="11" t="s">
        <v>55</v>
      </c>
      <c r="B48" s="16" t="s">
        <v>69</v>
      </c>
      <c r="C48" s="12">
        <v>1270</v>
      </c>
      <c r="D48" s="12"/>
      <c r="E48" s="12">
        <f t="shared" si="0"/>
        <v>1270</v>
      </c>
    </row>
    <row r="49" spans="1:5" ht="21" customHeight="1">
      <c r="A49" s="10" t="s">
        <v>28</v>
      </c>
      <c r="B49" s="5" t="s">
        <v>29</v>
      </c>
      <c r="C49" s="6">
        <v>4500</v>
      </c>
      <c r="D49" s="6">
        <f>D50</f>
        <v>4000</v>
      </c>
      <c r="E49" s="6">
        <f t="shared" si="0"/>
        <v>8500</v>
      </c>
    </row>
    <row r="50" spans="1:5" s="15" customFormat="1" ht="63">
      <c r="A50" s="11" t="s">
        <v>70</v>
      </c>
      <c r="B50" s="16" t="s">
        <v>40</v>
      </c>
      <c r="C50" s="12">
        <v>4500</v>
      </c>
      <c r="D50" s="12">
        <v>4000</v>
      </c>
      <c r="E50" s="12">
        <f t="shared" si="0"/>
        <v>8500</v>
      </c>
    </row>
    <row r="51" spans="1:5" ht="23.25" customHeight="1">
      <c r="A51" s="10" t="s">
        <v>30</v>
      </c>
      <c r="B51" s="5" t="s">
        <v>31</v>
      </c>
      <c r="C51" s="6">
        <v>44000</v>
      </c>
      <c r="D51" s="6">
        <f>D52</f>
        <v>0</v>
      </c>
      <c r="E51" s="6">
        <f t="shared" si="0"/>
        <v>44000</v>
      </c>
    </row>
    <row r="52" spans="1:5" s="15" customFormat="1" ht="31.5">
      <c r="A52" s="11" t="s">
        <v>42</v>
      </c>
      <c r="B52" s="16" t="s">
        <v>41</v>
      </c>
      <c r="C52" s="12">
        <v>44000</v>
      </c>
      <c r="D52" s="12"/>
      <c r="E52" s="12">
        <f t="shared" si="0"/>
        <v>44000</v>
      </c>
    </row>
    <row r="53" spans="1:5" s="15" customFormat="1" ht="47.25">
      <c r="A53" s="10" t="s">
        <v>180</v>
      </c>
      <c r="B53" s="5" t="s">
        <v>181</v>
      </c>
      <c r="C53" s="6">
        <f>C54</f>
        <v>432</v>
      </c>
      <c r="D53" s="6">
        <f>D54</f>
        <v>870</v>
      </c>
      <c r="E53" s="6">
        <f t="shared" si="0"/>
        <v>1302</v>
      </c>
    </row>
    <row r="54" spans="1:5" s="15" customFormat="1" ht="47.25">
      <c r="A54" s="13" t="s">
        <v>250</v>
      </c>
      <c r="B54" s="16" t="s">
        <v>249</v>
      </c>
      <c r="C54" s="12">
        <v>432</v>
      </c>
      <c r="D54" s="6">
        <f>123+747</f>
        <v>870</v>
      </c>
      <c r="E54" s="12">
        <f t="shared" si="0"/>
        <v>1302</v>
      </c>
    </row>
    <row r="55" spans="1:5" ht="18.75" customHeight="1">
      <c r="A55" s="29" t="s">
        <v>46</v>
      </c>
      <c r="B55" s="30" t="s">
        <v>35</v>
      </c>
      <c r="C55" s="31">
        <v>5347810</v>
      </c>
      <c r="D55" s="31">
        <f>D126+D56</f>
        <v>975396</v>
      </c>
      <c r="E55" s="31">
        <f t="shared" si="0"/>
        <v>6323206</v>
      </c>
    </row>
    <row r="56" spans="1:5" s="15" customFormat="1" ht="36" customHeight="1">
      <c r="A56" s="5" t="s">
        <v>52</v>
      </c>
      <c r="B56" s="5" t="s">
        <v>75</v>
      </c>
      <c r="C56" s="6">
        <v>4833542</v>
      </c>
      <c r="D56" s="6">
        <f>D57+D59+D96+D117+D123</f>
        <v>725215</v>
      </c>
      <c r="E56" s="6">
        <f t="shared" si="0"/>
        <v>5558757</v>
      </c>
    </row>
    <row r="57" spans="1:5" s="15" customFormat="1" ht="33" customHeight="1">
      <c r="A57" s="4" t="s">
        <v>97</v>
      </c>
      <c r="B57" s="5" t="s">
        <v>93</v>
      </c>
      <c r="C57" s="6">
        <v>613183</v>
      </c>
      <c r="D57" s="6">
        <f>D58</f>
        <v>0</v>
      </c>
      <c r="E57" s="6">
        <f t="shared" si="0"/>
        <v>613183</v>
      </c>
    </row>
    <row r="58" spans="1:5" s="15" customFormat="1" ht="48.75" customHeight="1">
      <c r="A58" s="11" t="s">
        <v>95</v>
      </c>
      <c r="B58" s="16" t="s">
        <v>94</v>
      </c>
      <c r="C58" s="12">
        <v>613183</v>
      </c>
      <c r="D58" s="12"/>
      <c r="E58" s="12">
        <f t="shared" si="0"/>
        <v>613183</v>
      </c>
    </row>
    <row r="59" spans="1:5" s="15" customFormat="1" ht="48.75" customHeight="1">
      <c r="A59" s="4" t="s">
        <v>98</v>
      </c>
      <c r="B59" s="5" t="s">
        <v>96</v>
      </c>
      <c r="C59" s="6">
        <v>1656562</v>
      </c>
      <c r="D59" s="6">
        <f>SUM(D60:D95)</f>
        <v>677626</v>
      </c>
      <c r="E59" s="6">
        <f t="shared" si="0"/>
        <v>2334188</v>
      </c>
    </row>
    <row r="60" spans="1:5" s="15" customFormat="1" ht="49.5" customHeight="1">
      <c r="A60" s="18" t="s">
        <v>100</v>
      </c>
      <c r="B60" s="16" t="s">
        <v>99</v>
      </c>
      <c r="C60" s="12">
        <v>17760</v>
      </c>
      <c r="D60" s="12"/>
      <c r="E60" s="12">
        <f t="shared" si="0"/>
        <v>17760</v>
      </c>
    </row>
    <row r="61" spans="1:5" s="15" customFormat="1" ht="68.25" customHeight="1">
      <c r="A61" s="18" t="s">
        <v>102</v>
      </c>
      <c r="B61" s="16" t="s">
        <v>101</v>
      </c>
      <c r="C61" s="12">
        <v>46915</v>
      </c>
      <c r="D61" s="12"/>
      <c r="E61" s="12">
        <f t="shared" si="0"/>
        <v>46915</v>
      </c>
    </row>
    <row r="62" spans="1:5" s="15" customFormat="1" ht="31.5" customHeight="1">
      <c r="A62" s="18" t="s">
        <v>82</v>
      </c>
      <c r="B62" s="16" t="s">
        <v>167</v>
      </c>
      <c r="C62" s="12">
        <v>11570</v>
      </c>
      <c r="D62" s="12"/>
      <c r="E62" s="12">
        <f t="shared" si="0"/>
        <v>11570</v>
      </c>
    </row>
    <row r="63" spans="1:5" s="15" customFormat="1" ht="81" customHeight="1">
      <c r="A63" s="18" t="s">
        <v>83</v>
      </c>
      <c r="B63" s="16" t="s">
        <v>103</v>
      </c>
      <c r="C63" s="12">
        <v>8598</v>
      </c>
      <c r="D63" s="12"/>
      <c r="E63" s="12">
        <f t="shared" si="0"/>
        <v>8598</v>
      </c>
    </row>
    <row r="64" spans="1:5" s="15" customFormat="1" ht="48.75" customHeight="1">
      <c r="A64" s="18" t="s">
        <v>184</v>
      </c>
      <c r="B64" s="16" t="s">
        <v>185</v>
      </c>
      <c r="C64" s="12">
        <v>41295</v>
      </c>
      <c r="D64" s="12">
        <v>15176</v>
      </c>
      <c r="E64" s="12">
        <f t="shared" si="0"/>
        <v>56471</v>
      </c>
    </row>
    <row r="65" spans="1:5" s="15" customFormat="1" ht="34.5" customHeight="1">
      <c r="A65" s="18" t="s">
        <v>246</v>
      </c>
      <c r="B65" s="16" t="s">
        <v>247</v>
      </c>
      <c r="C65" s="12"/>
      <c r="D65" s="12">
        <v>29566</v>
      </c>
      <c r="E65" s="12">
        <f t="shared" si="0"/>
        <v>29566</v>
      </c>
    </row>
    <row r="66" spans="1:5" s="15" customFormat="1" ht="36" customHeight="1">
      <c r="A66" s="27" t="s">
        <v>170</v>
      </c>
      <c r="B66" s="16" t="s">
        <v>171</v>
      </c>
      <c r="C66" s="12">
        <v>4707</v>
      </c>
      <c r="D66" s="12"/>
      <c r="E66" s="12">
        <f t="shared" si="0"/>
        <v>4707</v>
      </c>
    </row>
    <row r="67" spans="1:5" s="15" customFormat="1" ht="45" customHeight="1">
      <c r="A67" s="27" t="s">
        <v>172</v>
      </c>
      <c r="B67" s="16" t="s">
        <v>173</v>
      </c>
      <c r="C67" s="12">
        <v>9975</v>
      </c>
      <c r="D67" s="12"/>
      <c r="E67" s="12">
        <f t="shared" si="0"/>
        <v>9975</v>
      </c>
    </row>
    <row r="68" spans="1:5" s="15" customFormat="1" ht="45" customHeight="1">
      <c r="A68" s="27" t="s">
        <v>195</v>
      </c>
      <c r="B68" s="16" t="s">
        <v>196</v>
      </c>
      <c r="C68" s="12">
        <v>119</v>
      </c>
      <c r="D68" s="12"/>
      <c r="E68" s="12">
        <f t="shared" si="0"/>
        <v>119</v>
      </c>
    </row>
    <row r="69" spans="1:5" s="15" customFormat="1" ht="78.75">
      <c r="A69" s="27" t="s">
        <v>228</v>
      </c>
      <c r="B69" s="16" t="s">
        <v>229</v>
      </c>
      <c r="C69" s="12"/>
      <c r="D69" s="12">
        <v>11470</v>
      </c>
      <c r="E69" s="12">
        <f t="shared" si="0"/>
        <v>11470</v>
      </c>
    </row>
    <row r="70" spans="1:5" s="15" customFormat="1" ht="94.5">
      <c r="A70" s="18" t="s">
        <v>105</v>
      </c>
      <c r="B70" s="16" t="s">
        <v>104</v>
      </c>
      <c r="C70" s="12">
        <v>5000</v>
      </c>
      <c r="D70" s="12"/>
      <c r="E70" s="12">
        <f t="shared" si="0"/>
        <v>5000</v>
      </c>
    </row>
    <row r="71" spans="1:5" s="15" customFormat="1" ht="47.25">
      <c r="A71" s="18" t="s">
        <v>107</v>
      </c>
      <c r="B71" s="16" t="s">
        <v>106</v>
      </c>
      <c r="C71" s="12">
        <v>22000</v>
      </c>
      <c r="D71" s="12"/>
      <c r="E71" s="12">
        <f t="shared" si="0"/>
        <v>22000</v>
      </c>
    </row>
    <row r="72" spans="1:5" s="15" customFormat="1" ht="78" customHeight="1">
      <c r="A72" s="18" t="s">
        <v>158</v>
      </c>
      <c r="B72" s="16" t="s">
        <v>165</v>
      </c>
      <c r="C72" s="12">
        <v>64845</v>
      </c>
      <c r="D72" s="12"/>
      <c r="E72" s="12">
        <f t="shared" si="0"/>
        <v>64845</v>
      </c>
    </row>
    <row r="73" spans="1:5" s="15" customFormat="1" ht="208.5" customHeight="1">
      <c r="A73" s="18" t="s">
        <v>174</v>
      </c>
      <c r="B73" s="16" t="s">
        <v>218</v>
      </c>
      <c r="C73" s="12">
        <v>41411</v>
      </c>
      <c r="D73" s="12"/>
      <c r="E73" s="12">
        <f t="shared" si="0"/>
        <v>41411</v>
      </c>
    </row>
    <row r="74" spans="1:5" s="15" customFormat="1" ht="60.75" customHeight="1">
      <c r="A74" s="18" t="s">
        <v>204</v>
      </c>
      <c r="B74" s="16" t="s">
        <v>205</v>
      </c>
      <c r="C74" s="12">
        <v>164</v>
      </c>
      <c r="D74" s="12"/>
      <c r="E74" s="12">
        <f aca="true" t="shared" si="1" ref="E74:E130">C74+D74</f>
        <v>164</v>
      </c>
    </row>
    <row r="75" spans="1:5" s="15" customFormat="1" ht="63">
      <c r="A75" s="18" t="s">
        <v>202</v>
      </c>
      <c r="B75" s="28" t="s">
        <v>203</v>
      </c>
      <c r="C75" s="12">
        <v>45417</v>
      </c>
      <c r="D75" s="12"/>
      <c r="E75" s="12">
        <f t="shared" si="1"/>
        <v>45417</v>
      </c>
    </row>
    <row r="76" spans="1:5" s="15" customFormat="1" ht="96.75" customHeight="1">
      <c r="A76" s="18" t="s">
        <v>186</v>
      </c>
      <c r="B76" s="16" t="s">
        <v>209</v>
      </c>
      <c r="C76" s="12">
        <v>67919</v>
      </c>
      <c r="D76" s="12">
        <v>6112</v>
      </c>
      <c r="E76" s="12">
        <f t="shared" si="1"/>
        <v>74031</v>
      </c>
    </row>
    <row r="77" spans="1:5" s="15" customFormat="1" ht="63">
      <c r="A77" s="18" t="s">
        <v>197</v>
      </c>
      <c r="B77" s="16" t="s">
        <v>225</v>
      </c>
      <c r="C77" s="12">
        <v>9000</v>
      </c>
      <c r="D77" s="12"/>
      <c r="E77" s="12">
        <f t="shared" si="1"/>
        <v>9000</v>
      </c>
    </row>
    <row r="78" spans="1:5" s="15" customFormat="1" ht="47.25">
      <c r="A78" s="18" t="s">
        <v>109</v>
      </c>
      <c r="B78" s="16" t="s">
        <v>108</v>
      </c>
      <c r="C78" s="12">
        <v>86158</v>
      </c>
      <c r="D78" s="12"/>
      <c r="E78" s="12">
        <f t="shared" si="1"/>
        <v>86158</v>
      </c>
    </row>
    <row r="79" spans="1:5" s="15" customFormat="1" ht="47.25">
      <c r="A79" s="18" t="s">
        <v>175</v>
      </c>
      <c r="B79" s="16" t="s">
        <v>176</v>
      </c>
      <c r="C79" s="12">
        <v>31089</v>
      </c>
      <c r="D79" s="12"/>
      <c r="E79" s="12">
        <f t="shared" si="1"/>
        <v>31089</v>
      </c>
    </row>
    <row r="80" spans="1:5" s="15" customFormat="1" ht="225.75" customHeight="1">
      <c r="A80" s="18" t="s">
        <v>177</v>
      </c>
      <c r="B80" s="16" t="s">
        <v>210</v>
      </c>
      <c r="C80" s="12">
        <v>198</v>
      </c>
      <c r="D80" s="12"/>
      <c r="E80" s="12">
        <f t="shared" si="1"/>
        <v>198</v>
      </c>
    </row>
    <row r="81" spans="1:5" s="15" customFormat="1" ht="78.75">
      <c r="A81" s="18" t="s">
        <v>199</v>
      </c>
      <c r="B81" s="16" t="s">
        <v>86</v>
      </c>
      <c r="C81" s="12">
        <v>104320</v>
      </c>
      <c r="D81" s="12"/>
      <c r="E81" s="12">
        <f t="shared" si="1"/>
        <v>104320</v>
      </c>
    </row>
    <row r="82" spans="1:5" s="15" customFormat="1" ht="47.25">
      <c r="A82" s="18" t="s">
        <v>231</v>
      </c>
      <c r="B82" s="16" t="s">
        <v>232</v>
      </c>
      <c r="C82" s="12"/>
      <c r="D82" s="12">
        <v>200883</v>
      </c>
      <c r="E82" s="12">
        <f t="shared" si="1"/>
        <v>200883</v>
      </c>
    </row>
    <row r="83" spans="1:5" s="15" customFormat="1" ht="48" customHeight="1">
      <c r="A83" s="18" t="s">
        <v>111</v>
      </c>
      <c r="B83" s="16" t="s">
        <v>110</v>
      </c>
      <c r="C83" s="12">
        <v>157948</v>
      </c>
      <c r="D83" s="12"/>
      <c r="E83" s="12">
        <f t="shared" si="1"/>
        <v>157948</v>
      </c>
    </row>
    <row r="84" spans="1:5" s="15" customFormat="1" ht="94.5">
      <c r="A84" s="18" t="s">
        <v>200</v>
      </c>
      <c r="B84" s="16" t="s">
        <v>201</v>
      </c>
      <c r="C84" s="12">
        <v>2688</v>
      </c>
      <c r="D84" s="12">
        <v>5487</v>
      </c>
      <c r="E84" s="12">
        <f>C84+D84</f>
        <v>8175</v>
      </c>
    </row>
    <row r="85" spans="1:5" s="15" customFormat="1" ht="47.25">
      <c r="A85" s="18" t="s">
        <v>113</v>
      </c>
      <c r="B85" s="16" t="s">
        <v>112</v>
      </c>
      <c r="C85" s="12">
        <v>703835</v>
      </c>
      <c r="D85" s="12">
        <f>-2840+17500+2000</f>
        <v>16660</v>
      </c>
      <c r="E85" s="12">
        <f t="shared" si="1"/>
        <v>720495</v>
      </c>
    </row>
    <row r="86" spans="1:5" s="15" customFormat="1" ht="63">
      <c r="A86" s="18" t="s">
        <v>187</v>
      </c>
      <c r="B86" s="16" t="s">
        <v>188</v>
      </c>
      <c r="C86" s="12">
        <v>20625</v>
      </c>
      <c r="D86" s="12"/>
      <c r="E86" s="12">
        <f t="shared" si="1"/>
        <v>20625</v>
      </c>
    </row>
    <row r="87" spans="1:5" s="15" customFormat="1" ht="194.25" customHeight="1">
      <c r="A87" s="18" t="s">
        <v>178</v>
      </c>
      <c r="B87" s="16" t="s">
        <v>211</v>
      </c>
      <c r="C87" s="12">
        <v>126610</v>
      </c>
      <c r="D87" s="12"/>
      <c r="E87" s="12">
        <f t="shared" si="1"/>
        <v>126610</v>
      </c>
    </row>
    <row r="88" spans="1:5" s="15" customFormat="1" ht="164.25" customHeight="1">
      <c r="A88" s="18" t="s">
        <v>179</v>
      </c>
      <c r="B88" s="16" t="s">
        <v>212</v>
      </c>
      <c r="C88" s="12">
        <v>5185</v>
      </c>
      <c r="D88" s="12"/>
      <c r="E88" s="12">
        <f t="shared" si="1"/>
        <v>5185</v>
      </c>
    </row>
    <row r="89" spans="1:5" s="15" customFormat="1" ht="31.5">
      <c r="A89" s="18" t="s">
        <v>115</v>
      </c>
      <c r="B89" s="16" t="s">
        <v>114</v>
      </c>
      <c r="C89" s="12">
        <v>7400</v>
      </c>
      <c r="D89" s="12"/>
      <c r="E89" s="12">
        <f t="shared" si="1"/>
        <v>7400</v>
      </c>
    </row>
    <row r="90" spans="1:5" s="15" customFormat="1" ht="47.25">
      <c r="A90" s="18" t="s">
        <v>117</v>
      </c>
      <c r="B90" s="16" t="s">
        <v>116</v>
      </c>
      <c r="C90" s="12">
        <v>2811</v>
      </c>
      <c r="D90" s="12"/>
      <c r="E90" s="12">
        <f t="shared" si="1"/>
        <v>2811</v>
      </c>
    </row>
    <row r="91" spans="1:5" s="15" customFormat="1" ht="96" customHeight="1">
      <c r="A91" s="18" t="s">
        <v>236</v>
      </c>
      <c r="B91" s="16" t="s">
        <v>237</v>
      </c>
      <c r="C91" s="12"/>
      <c r="D91" s="12">
        <v>332598</v>
      </c>
      <c r="E91" s="12">
        <f t="shared" si="1"/>
        <v>332598</v>
      </c>
    </row>
    <row r="92" spans="1:5" s="15" customFormat="1" ht="63">
      <c r="A92" s="18" t="s">
        <v>238</v>
      </c>
      <c r="B92" s="16" t="s">
        <v>239</v>
      </c>
      <c r="C92" s="12"/>
      <c r="D92" s="12">
        <v>11800</v>
      </c>
      <c r="E92" s="12">
        <f t="shared" si="1"/>
        <v>11800</v>
      </c>
    </row>
    <row r="93" spans="1:5" s="15" customFormat="1" ht="78.75">
      <c r="A93" s="18" t="s">
        <v>242</v>
      </c>
      <c r="B93" s="16" t="s">
        <v>259</v>
      </c>
      <c r="C93" s="12"/>
      <c r="D93" s="12">
        <v>45034</v>
      </c>
      <c r="E93" s="12">
        <f t="shared" si="1"/>
        <v>45034</v>
      </c>
    </row>
    <row r="94" spans="1:5" s="15" customFormat="1" ht="47.25">
      <c r="A94" s="18" t="s">
        <v>244</v>
      </c>
      <c r="B94" s="16" t="s">
        <v>245</v>
      </c>
      <c r="C94" s="12"/>
      <c r="D94" s="12">
        <v>2840</v>
      </c>
      <c r="E94" s="12">
        <f t="shared" si="1"/>
        <v>2840</v>
      </c>
    </row>
    <row r="95" spans="1:5" s="15" customFormat="1" ht="66" customHeight="1">
      <c r="A95" s="18" t="s">
        <v>243</v>
      </c>
      <c r="B95" s="16" t="s">
        <v>219</v>
      </c>
      <c r="C95" s="12">
        <v>11000</v>
      </c>
      <c r="D95" s="12"/>
      <c r="E95" s="12">
        <f t="shared" si="1"/>
        <v>11000</v>
      </c>
    </row>
    <row r="96" spans="1:5" s="15" customFormat="1" ht="31.5">
      <c r="A96" s="5" t="s">
        <v>119</v>
      </c>
      <c r="B96" s="5" t="s">
        <v>118</v>
      </c>
      <c r="C96" s="22">
        <v>1994450</v>
      </c>
      <c r="D96" s="22">
        <f>D97+D98+D99+D100+D101+D102+D103+D104+D105+D106+D107+D108+D109+D110+D111+D112+D113+D114+D115+D116</f>
        <v>43045</v>
      </c>
      <c r="E96" s="22">
        <f t="shared" si="1"/>
        <v>2037495</v>
      </c>
    </row>
    <row r="97" spans="1:5" s="15" customFormat="1" ht="47.25">
      <c r="A97" s="18" t="s">
        <v>157</v>
      </c>
      <c r="B97" s="16" t="s">
        <v>120</v>
      </c>
      <c r="C97" s="12">
        <v>1159223</v>
      </c>
      <c r="D97" s="12"/>
      <c r="E97" s="12">
        <f t="shared" si="1"/>
        <v>1159223</v>
      </c>
    </row>
    <row r="98" spans="1:5" s="15" customFormat="1" ht="47.25">
      <c r="A98" s="18" t="s">
        <v>122</v>
      </c>
      <c r="B98" s="16" t="s">
        <v>121</v>
      </c>
      <c r="C98" s="12">
        <v>34627</v>
      </c>
      <c r="D98" s="12">
        <v>3499</v>
      </c>
      <c r="E98" s="12">
        <f>C98+D98</f>
        <v>38126</v>
      </c>
    </row>
    <row r="99" spans="1:6" s="15" customFormat="1" ht="78.75">
      <c r="A99" s="18" t="s">
        <v>124</v>
      </c>
      <c r="B99" s="16" t="s">
        <v>123</v>
      </c>
      <c r="C99" s="12">
        <v>58897</v>
      </c>
      <c r="D99" s="12"/>
      <c r="E99" s="12">
        <f t="shared" si="1"/>
        <v>58897</v>
      </c>
      <c r="F99" s="32"/>
    </row>
    <row r="100" spans="1:5" s="15" customFormat="1" ht="47.25">
      <c r="A100" s="18" t="s">
        <v>128</v>
      </c>
      <c r="B100" s="16" t="s">
        <v>127</v>
      </c>
      <c r="C100" s="12">
        <v>533</v>
      </c>
      <c r="D100" s="12"/>
      <c r="E100" s="12">
        <f t="shared" si="1"/>
        <v>533</v>
      </c>
    </row>
    <row r="101" spans="1:5" s="15" customFormat="1" ht="49.5" customHeight="1">
      <c r="A101" s="18" t="s">
        <v>126</v>
      </c>
      <c r="B101" s="16" t="s">
        <v>125</v>
      </c>
      <c r="C101" s="12">
        <v>305</v>
      </c>
      <c r="D101" s="12"/>
      <c r="E101" s="12">
        <f t="shared" si="1"/>
        <v>305</v>
      </c>
    </row>
    <row r="102" spans="1:5" s="15" customFormat="1" ht="63">
      <c r="A102" s="18" t="s">
        <v>129</v>
      </c>
      <c r="B102" s="16" t="s">
        <v>166</v>
      </c>
      <c r="C102" s="12">
        <v>561</v>
      </c>
      <c r="D102" s="12"/>
      <c r="E102" s="12">
        <f t="shared" si="1"/>
        <v>561</v>
      </c>
    </row>
    <row r="103" spans="1:5" s="15" customFormat="1" ht="78.75">
      <c r="A103" s="18" t="s">
        <v>131</v>
      </c>
      <c r="B103" s="16" t="s">
        <v>130</v>
      </c>
      <c r="C103" s="12">
        <v>80</v>
      </c>
      <c r="D103" s="12">
        <v>25</v>
      </c>
      <c r="E103" s="12">
        <f t="shared" si="1"/>
        <v>105</v>
      </c>
    </row>
    <row r="104" spans="1:5" s="15" customFormat="1" ht="78.75">
      <c r="A104" s="18" t="s">
        <v>133</v>
      </c>
      <c r="B104" s="16" t="s">
        <v>132</v>
      </c>
      <c r="C104" s="12">
        <v>94</v>
      </c>
      <c r="D104" s="12">
        <v>25</v>
      </c>
      <c r="E104" s="12">
        <f t="shared" si="1"/>
        <v>119</v>
      </c>
    </row>
    <row r="105" spans="1:5" s="15" customFormat="1" ht="78.75" hidden="1">
      <c r="A105" s="18" t="s">
        <v>135</v>
      </c>
      <c r="B105" s="16" t="s">
        <v>134</v>
      </c>
      <c r="C105" s="12">
        <v>826</v>
      </c>
      <c r="D105" s="12">
        <v>-826</v>
      </c>
      <c r="E105" s="12">
        <f t="shared" si="1"/>
        <v>0</v>
      </c>
    </row>
    <row r="106" spans="1:5" s="15" customFormat="1" ht="63">
      <c r="A106" s="18" t="s">
        <v>137</v>
      </c>
      <c r="B106" s="16" t="s">
        <v>136</v>
      </c>
      <c r="C106" s="12">
        <v>7716</v>
      </c>
      <c r="D106" s="12"/>
      <c r="E106" s="12">
        <f t="shared" si="1"/>
        <v>7716</v>
      </c>
    </row>
    <row r="107" spans="1:5" s="15" customFormat="1" ht="47.25">
      <c r="A107" s="18" t="s">
        <v>139</v>
      </c>
      <c r="B107" s="16" t="s">
        <v>138</v>
      </c>
      <c r="C107" s="12">
        <v>133155</v>
      </c>
      <c r="D107" s="12"/>
      <c r="E107" s="12">
        <f t="shared" si="1"/>
        <v>133155</v>
      </c>
    </row>
    <row r="108" spans="1:5" s="15" customFormat="1" ht="47.25">
      <c r="A108" s="18" t="s">
        <v>141</v>
      </c>
      <c r="B108" s="16" t="s">
        <v>140</v>
      </c>
      <c r="C108" s="12">
        <v>12095</v>
      </c>
      <c r="D108" s="12"/>
      <c r="E108" s="12">
        <f t="shared" si="1"/>
        <v>12095</v>
      </c>
    </row>
    <row r="109" spans="1:5" s="15" customFormat="1" ht="63">
      <c r="A109" s="18" t="s">
        <v>143</v>
      </c>
      <c r="B109" s="16" t="s">
        <v>142</v>
      </c>
      <c r="C109" s="12">
        <v>5600</v>
      </c>
      <c r="D109" s="12">
        <v>532</v>
      </c>
      <c r="E109" s="12">
        <f t="shared" si="1"/>
        <v>6132</v>
      </c>
    </row>
    <row r="110" spans="1:5" s="15" customFormat="1" ht="78.75">
      <c r="A110" s="18" t="s">
        <v>145</v>
      </c>
      <c r="B110" s="16" t="s">
        <v>144</v>
      </c>
      <c r="C110" s="12">
        <v>324108</v>
      </c>
      <c r="D110" s="12"/>
      <c r="E110" s="12">
        <f t="shared" si="1"/>
        <v>324108</v>
      </c>
    </row>
    <row r="111" spans="1:5" s="15" customFormat="1" ht="207" customHeight="1">
      <c r="A111" s="18" t="s">
        <v>147</v>
      </c>
      <c r="B111" s="16" t="s">
        <v>146</v>
      </c>
      <c r="C111" s="12">
        <v>47778</v>
      </c>
      <c r="D111" s="12"/>
      <c r="E111" s="12">
        <f t="shared" si="1"/>
        <v>47778</v>
      </c>
    </row>
    <row r="112" spans="1:5" s="15" customFormat="1" ht="78.75">
      <c r="A112" s="16" t="s">
        <v>149</v>
      </c>
      <c r="B112" s="16" t="s">
        <v>148</v>
      </c>
      <c r="C112" s="12">
        <v>100</v>
      </c>
      <c r="D112" s="12"/>
      <c r="E112" s="12">
        <f t="shared" si="1"/>
        <v>100</v>
      </c>
    </row>
    <row r="113" spans="1:5" s="15" customFormat="1" ht="94.5">
      <c r="A113" s="16" t="s">
        <v>151</v>
      </c>
      <c r="B113" s="16" t="s">
        <v>150</v>
      </c>
      <c r="C113" s="12">
        <v>3350</v>
      </c>
      <c r="D113" s="12"/>
      <c r="E113" s="12">
        <f t="shared" si="1"/>
        <v>3350</v>
      </c>
    </row>
    <row r="114" spans="1:5" s="15" customFormat="1" ht="128.25" customHeight="1">
      <c r="A114" s="16" t="s">
        <v>193</v>
      </c>
      <c r="B114" s="28" t="s">
        <v>194</v>
      </c>
      <c r="C114" s="12">
        <v>203543</v>
      </c>
      <c r="D114" s="12">
        <v>28302</v>
      </c>
      <c r="E114" s="12">
        <f t="shared" si="1"/>
        <v>231845</v>
      </c>
    </row>
    <row r="115" spans="1:5" s="15" customFormat="1" ht="95.25" customHeight="1">
      <c r="A115" s="16" t="s">
        <v>240</v>
      </c>
      <c r="B115" s="16" t="s">
        <v>241</v>
      </c>
      <c r="C115" s="12"/>
      <c r="D115" s="12">
        <v>11488</v>
      </c>
      <c r="E115" s="12">
        <f t="shared" si="1"/>
        <v>11488</v>
      </c>
    </row>
    <row r="116" spans="1:5" s="15" customFormat="1" ht="78.75">
      <c r="A116" s="16" t="s">
        <v>182</v>
      </c>
      <c r="B116" s="16" t="s">
        <v>183</v>
      </c>
      <c r="C116" s="12">
        <v>1859</v>
      </c>
      <c r="D116" s="12"/>
      <c r="E116" s="12">
        <f t="shared" si="1"/>
        <v>1859</v>
      </c>
    </row>
    <row r="117" spans="1:5" s="15" customFormat="1" ht="15.75">
      <c r="A117" s="20" t="s">
        <v>153</v>
      </c>
      <c r="B117" s="20" t="s">
        <v>152</v>
      </c>
      <c r="C117" s="6">
        <v>504701</v>
      </c>
      <c r="D117" s="6">
        <f>D118+D119+D120+D121+D122</f>
        <v>0</v>
      </c>
      <c r="E117" s="6">
        <f t="shared" si="1"/>
        <v>504701</v>
      </c>
    </row>
    <row r="118" spans="1:5" s="15" customFormat="1" ht="66.75" customHeight="1">
      <c r="A118" s="16" t="s">
        <v>84</v>
      </c>
      <c r="B118" s="16" t="s">
        <v>213</v>
      </c>
      <c r="C118" s="12">
        <v>4630</v>
      </c>
      <c r="D118" s="12"/>
      <c r="E118" s="12">
        <f t="shared" si="1"/>
        <v>4630</v>
      </c>
    </row>
    <row r="119" spans="1:5" s="15" customFormat="1" ht="63">
      <c r="A119" s="16" t="s">
        <v>154</v>
      </c>
      <c r="B119" s="16" t="s">
        <v>214</v>
      </c>
      <c r="C119" s="12">
        <v>847</v>
      </c>
      <c r="D119" s="12"/>
      <c r="E119" s="12">
        <f t="shared" si="1"/>
        <v>847</v>
      </c>
    </row>
    <row r="120" spans="1:5" s="15" customFormat="1" ht="174.75" customHeight="1">
      <c r="A120" s="16" t="s">
        <v>155</v>
      </c>
      <c r="B120" s="16" t="s">
        <v>215</v>
      </c>
      <c r="C120" s="12">
        <v>265167</v>
      </c>
      <c r="D120" s="12"/>
      <c r="E120" s="12">
        <f t="shared" si="1"/>
        <v>265167</v>
      </c>
    </row>
    <row r="121" spans="1:5" s="15" customFormat="1" ht="110.25" customHeight="1">
      <c r="A121" s="16" t="s">
        <v>85</v>
      </c>
      <c r="B121" s="16" t="s">
        <v>216</v>
      </c>
      <c r="C121" s="12">
        <v>187542</v>
      </c>
      <c r="D121" s="12"/>
      <c r="E121" s="12">
        <f t="shared" si="1"/>
        <v>187542</v>
      </c>
    </row>
    <row r="122" spans="1:5" s="15" customFormat="1" ht="126" customHeight="1">
      <c r="A122" s="16" t="s">
        <v>160</v>
      </c>
      <c r="B122" s="16" t="s">
        <v>217</v>
      </c>
      <c r="C122" s="12">
        <v>46515</v>
      </c>
      <c r="D122" s="12"/>
      <c r="E122" s="12">
        <f t="shared" si="1"/>
        <v>46515</v>
      </c>
    </row>
    <row r="123" spans="1:5" s="15" customFormat="1" ht="30" customHeight="1">
      <c r="A123" s="5" t="s">
        <v>189</v>
      </c>
      <c r="B123" s="5" t="s">
        <v>190</v>
      </c>
      <c r="C123" s="6">
        <v>64646</v>
      </c>
      <c r="D123" s="6">
        <f>D124+D125</f>
        <v>4544</v>
      </c>
      <c r="E123" s="6">
        <f t="shared" si="1"/>
        <v>69190</v>
      </c>
    </row>
    <row r="124" spans="1:5" s="15" customFormat="1" ht="46.5" customHeight="1">
      <c r="A124" s="8" t="s">
        <v>224</v>
      </c>
      <c r="B124" s="8" t="s">
        <v>223</v>
      </c>
      <c r="C124" s="12">
        <v>60000</v>
      </c>
      <c r="D124" s="12"/>
      <c r="E124" s="12">
        <f t="shared" si="1"/>
        <v>60000</v>
      </c>
    </row>
    <row r="125" spans="1:5" s="15" customFormat="1" ht="46.5" customHeight="1">
      <c r="A125" s="8" t="s">
        <v>191</v>
      </c>
      <c r="B125" s="8" t="s">
        <v>192</v>
      </c>
      <c r="C125" s="12">
        <v>4646</v>
      </c>
      <c r="D125" s="12">
        <v>4544</v>
      </c>
      <c r="E125" s="12">
        <f t="shared" si="1"/>
        <v>9190</v>
      </c>
    </row>
    <row r="126" spans="1:5" s="15" customFormat="1" ht="30.75" customHeight="1">
      <c r="A126" s="5" t="s">
        <v>198</v>
      </c>
      <c r="B126" s="4" t="s">
        <v>206</v>
      </c>
      <c r="C126" s="25">
        <v>514268</v>
      </c>
      <c r="D126" s="25">
        <f>D127+D128</f>
        <v>250181</v>
      </c>
      <c r="E126" s="25">
        <f>C126+D126</f>
        <v>764449</v>
      </c>
    </row>
    <row r="127" spans="1:5" s="15" customFormat="1" ht="96" customHeight="1">
      <c r="A127" s="16" t="s">
        <v>220</v>
      </c>
      <c r="B127" s="16" t="s">
        <v>207</v>
      </c>
      <c r="C127" s="12">
        <v>301633</v>
      </c>
      <c r="D127" s="12">
        <v>249261</v>
      </c>
      <c r="E127" s="12">
        <f>C127+D127</f>
        <v>550894</v>
      </c>
    </row>
    <row r="128" spans="1:5" s="15" customFormat="1" ht="95.25" customHeight="1">
      <c r="A128" s="16" t="s">
        <v>221</v>
      </c>
      <c r="B128" s="16" t="s">
        <v>208</v>
      </c>
      <c r="C128" s="12">
        <v>212635</v>
      </c>
      <c r="D128" s="12">
        <v>920</v>
      </c>
      <c r="E128" s="12">
        <f>C128+D128</f>
        <v>213555</v>
      </c>
    </row>
    <row r="129" spans="1:5" ht="36.75" customHeight="1">
      <c r="A129" s="20" t="s">
        <v>156</v>
      </c>
      <c r="B129" s="20" t="s">
        <v>87</v>
      </c>
      <c r="C129" s="26">
        <v>725932</v>
      </c>
      <c r="D129" s="26">
        <v>57532</v>
      </c>
      <c r="E129" s="26">
        <f t="shared" si="1"/>
        <v>783464</v>
      </c>
    </row>
    <row r="130" spans="1:5" ht="22.5" customHeight="1">
      <c r="A130" s="36" t="s">
        <v>34</v>
      </c>
      <c r="B130" s="37"/>
      <c r="C130" s="6">
        <v>26311133</v>
      </c>
      <c r="D130" s="6">
        <f>SUM(D9,D55,D129)</f>
        <v>1514787</v>
      </c>
      <c r="E130" s="6">
        <f t="shared" si="1"/>
        <v>27825920</v>
      </c>
    </row>
    <row r="131" spans="3:5" ht="15.75">
      <c r="C131" s="19"/>
      <c r="D131" s="34"/>
      <c r="E131" s="19"/>
    </row>
    <row r="132" spans="3:4" ht="15.75">
      <c r="C132" s="7" t="s">
        <v>227</v>
      </c>
      <c r="D132" s="7">
        <v>3499</v>
      </c>
    </row>
    <row r="133" spans="3:4" ht="15.75">
      <c r="C133" s="7" t="s">
        <v>230</v>
      </c>
      <c r="D133" s="7">
        <v>11470</v>
      </c>
    </row>
    <row r="134" spans="3:5" ht="15.75">
      <c r="C134" s="19" t="s">
        <v>233</v>
      </c>
      <c r="D134" s="7">
        <v>200883</v>
      </c>
      <c r="E134" s="19"/>
    </row>
    <row r="135" spans="3:4" ht="15.75">
      <c r="C135" s="7" t="s">
        <v>248</v>
      </c>
      <c r="D135" s="7">
        <f>686802+15176</f>
        <v>701978</v>
      </c>
    </row>
    <row r="136" spans="3:4" ht="15.75">
      <c r="C136" s="7" t="s">
        <v>252</v>
      </c>
      <c r="D136" s="7">
        <v>57689</v>
      </c>
    </row>
    <row r="137" spans="3:4" ht="15.75">
      <c r="C137" s="33" t="s">
        <v>253</v>
      </c>
      <c r="D137" s="7">
        <v>747</v>
      </c>
    </row>
    <row r="138" spans="3:4" ht="15.75">
      <c r="C138" s="7" t="s">
        <v>235</v>
      </c>
      <c r="D138" s="7">
        <f>SUM(D132:D137)</f>
        <v>976266</v>
      </c>
    </row>
    <row r="139" spans="3:4" ht="15.75">
      <c r="C139" s="7" t="s">
        <v>234</v>
      </c>
      <c r="D139" s="7">
        <v>312715</v>
      </c>
    </row>
    <row r="140" spans="3:4" ht="15.75">
      <c r="C140" s="7" t="s">
        <v>254</v>
      </c>
      <c r="D140" s="7">
        <v>57532</v>
      </c>
    </row>
    <row r="141" spans="3:4" ht="15.75">
      <c r="C141" s="7" t="s">
        <v>251</v>
      </c>
      <c r="D141" s="7">
        <f>D138+D139+D140</f>
        <v>1346513</v>
      </c>
    </row>
    <row r="142" ht="15.75">
      <c r="D142" s="19">
        <f>D141-D130</f>
        <v>-168274</v>
      </c>
    </row>
  </sheetData>
  <mergeCells count="5">
    <mergeCell ref="A130:B130"/>
    <mergeCell ref="A1:E1"/>
    <mergeCell ref="A2:E2"/>
    <mergeCell ref="A3:E3"/>
    <mergeCell ref="A6:E6"/>
  </mergeCells>
  <printOptions horizontalCentered="1"/>
  <pageMargins left="0.7874015748031497" right="0.2362204724409449" top="0.7874015748031497" bottom="0.5905511811023623" header="0.5118110236220472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 </cp:lastModifiedBy>
  <cp:lastPrinted>2008-10-02T06:27:57Z</cp:lastPrinted>
  <dcterms:created xsi:type="dcterms:W3CDTF">2004-11-16T05:58:34Z</dcterms:created>
  <dcterms:modified xsi:type="dcterms:W3CDTF">2008-10-06T05:21:49Z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