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<sst xmlns="http://schemas.openxmlformats.org/spreadsheetml/2006/main" count="77" uniqueCount="61">
  <si>
    <t>№</t>
  </si>
  <si>
    <t>Наименование раздела функциональной классификации, программы и объекта</t>
  </si>
  <si>
    <t>I.</t>
  </si>
  <si>
    <t>ПРОГРАММНАЯ ЧАСТЬ</t>
  </si>
  <si>
    <t>1.</t>
  </si>
  <si>
    <t>ВСЕГО</t>
  </si>
  <si>
    <t>Перечень строек и объектов,</t>
  </si>
  <si>
    <t xml:space="preserve">ОБЪЕКТЫ, ФИНАНСИРУЕМЫЕ ЧЕРЕЗ ГЛАВНЫХ РАСПОРЯДИТЕЛЕЙ ОБЛАСТНОГО БЮДЖЕТА ЗА СЧЕТ СРЕДСТВ, НЕ ПЕРЕДАВАЕМЫХ В МЕСТНЫЕ БЮДЖЕТЫ </t>
  </si>
  <si>
    <t>Сумма, тыс. руб.</t>
  </si>
  <si>
    <t>Поправка</t>
  </si>
  <si>
    <t>к Закону Ярославской области</t>
  </si>
  <si>
    <t>II.</t>
  </si>
  <si>
    <t>НЕПРОГРАММНАЯ ЧАСТЬ</t>
  </si>
  <si>
    <t xml:space="preserve">ОБЪЕКТЫ, ФИНАНСИРУЕМЫЕ ЗА СЧЕТ СРЕДСТВ, ПЕРЕДАВАЕМЫХ В МЕСТНЫЕ БЮДЖЕТЫ ПО МЕЖБЮДЖЕТНЫМ ОТНОШЕНИЯМ </t>
  </si>
  <si>
    <t>Борисоглебский муниципальный район</t>
  </si>
  <si>
    <t>Даниловский муниципальный район</t>
  </si>
  <si>
    <t>Любимский муниципальный район</t>
  </si>
  <si>
    <t>Некоузский муниципальный район</t>
  </si>
  <si>
    <t>Строительство обхода г. Ярославля с мостом через реку Волгу</t>
  </si>
  <si>
    <t>Строительство и модернизация автомобильных дорог общего пользования, в том числе в поселениях</t>
  </si>
  <si>
    <t>Федеральная целевая программа "Модернизация транспортной системы России (2002-2010) годы". Подпрограмма "Автомобильные дороги"</t>
  </si>
  <si>
    <t>Строительство автодороги Середка - Афонино, Некоузский муниципальный район</t>
  </si>
  <si>
    <t>Реконструкция автодороги Углич - Воскресенское на участке Платуново - Мартыново, Угличский и Мышкинский муниципальные районы</t>
  </si>
  <si>
    <t>Уточнение</t>
  </si>
  <si>
    <t>Реконструкция автодороги Сергиев Посад-Калязин-Рыбинск-Череповец на участке Углич - Васильки- Рыбинск, Угличский и Мышкинский муниципальные районы</t>
  </si>
  <si>
    <t>финансируемых за счет средств Федеральной адресной инвестиционной программы, федеральных целевых программ                              и государственных корпораций на 2008 год</t>
  </si>
  <si>
    <t>поправки</t>
  </si>
  <si>
    <t>Газификация с.Старый Некоуз, Некоузский муниципальный район</t>
  </si>
  <si>
    <t>Газификация деревень Хуторы и Слобода, Угличский муниципальный район</t>
  </si>
  <si>
    <t>Газификация с.Пазушино, Ярославский муниципальный район</t>
  </si>
  <si>
    <t>Газификация д.Мологино, Ярославский муниципальный район</t>
  </si>
  <si>
    <t>Федеральная целевая программа "Повышение безопасности дорожного движения в 2006-2012 годах"</t>
  </si>
  <si>
    <t>Приобретение оборудования ГУЗ ЯО "Территориальный центр медицины катастоф", г.Ярославль</t>
  </si>
  <si>
    <t>2.</t>
  </si>
  <si>
    <t>Областной перинатальный центр, г.Ярославль (строительство и оснащение)</t>
  </si>
  <si>
    <t>Строительство областной клинической психиатрической больницы</t>
  </si>
  <si>
    <t xml:space="preserve">Федеральная целевая программа "Жилище" </t>
  </si>
  <si>
    <t>ПП "Модернизация объектов коммунальной инфраструктуры"</t>
  </si>
  <si>
    <t>Строительство очистных сооружений канализации, с.Брейтово</t>
  </si>
  <si>
    <t>Мероприятия на 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</si>
  <si>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>городской округ г. Ярославль</t>
  </si>
  <si>
    <t>Большесельский муниципальный район</t>
  </si>
  <si>
    <t>Переславский муниципальный район</t>
  </si>
  <si>
    <t>Пошехонский муниципальный район</t>
  </si>
  <si>
    <t>Федеральная целевая программа "Развитие физической культуры и спорта в РФ на 2006-2015 годы"</t>
  </si>
  <si>
    <t>ФОК в г.Переславль-Залесский, пер.Красный,д. 10а, Ярославская область</t>
  </si>
  <si>
    <t>Реконструкция стадиона "Шинник" с инженерными коммуникациями на пл.Труда, д.3а, г.Ярославль</t>
  </si>
  <si>
    <t>Строительство водоочистных сооружений на подземном водозаборе мкр. Волжский,  г.Рыбинск</t>
  </si>
  <si>
    <t>Приложение 13</t>
  </si>
  <si>
    <r>
      <t xml:space="preserve">Федеральная целевая программа "Социальное развитие села до </t>
    </r>
    <r>
      <rPr>
        <b/>
        <i/>
        <sz val="12"/>
        <color indexed="8"/>
        <rFont val="Times New Roman"/>
        <family val="1"/>
      </rPr>
      <t>2012</t>
    </r>
    <r>
      <rPr>
        <b/>
        <i/>
        <sz val="12"/>
        <rFont val="Times New Roman"/>
        <family val="1"/>
      </rPr>
      <t xml:space="preserve"> года"</t>
    </r>
  </si>
  <si>
    <t>Мероприятия по развитию газификации в сельской местности, в том числе:</t>
  </si>
  <si>
    <t>Строительство канализационных очистных сооружений, пос. Мокеевское, Ярославский муниципальный район</t>
  </si>
  <si>
    <t>Мероприятия по обеспечению противопожарной защиты сельского населения, в том числе:</t>
  </si>
  <si>
    <t>3.</t>
  </si>
  <si>
    <t xml:space="preserve">Обеспечение мероприятий по переселению граждан из аварийного жилищного фонда, городской округ г.Ярославль </t>
  </si>
  <si>
    <t>Обеспечение мероприятий по переселению граждан из аварийного жилищного фонда, Угличский муниципальный район</t>
  </si>
  <si>
    <t>Обеспечение мероприятий по переселению граждан из аварийного жилищного фонда, городской округ г.Переславль-Залесский</t>
  </si>
  <si>
    <t>Обеспечение мероприятий по переселению граждан из аварийного жилищного фонда, Мышкинский муниципальный район</t>
  </si>
  <si>
    <t>Берегоукрепление угличского водохранилища в с.Прилуки, Угличскый муниципальный район</t>
  </si>
  <si>
    <t>Берегоукрепление р.Волги на участке "Городок", Рыбинский муниципальный район</t>
  </si>
  <si>
    <t>от 02.10.2008 № 39-з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</si>
</sst>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7">
    <font>
      <sz val="10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 CYR"/>
      <family val="1"/>
    </font>
    <font>
      <i/>
      <sz val="12"/>
      <name val="Times New Roman"/>
      <family val="1"/>
    </font>
    <font>
      <b/>
      <sz val="12"/>
      <name val="Arial Cyr"/>
      <family val="0"/>
    </font>
    <font>
      <b/>
      <i/>
      <sz val="12"/>
      <name val="Times New Roman CYR"/>
      <family val="1"/>
    </font>
    <font>
      <b/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" xfId="0" applyFont="1" applyFill="1" applyBorder="1" applyAlignment="1">
      <alignment/>
    </xf>
    <xf numFmtId="0" fontId="14" fillId="0" borderId="0" xfId="0" applyFont="1" applyAlignment="1">
      <alignment/>
    </xf>
    <xf numFmtId="49" fontId="2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left" wrapText="1"/>
    </xf>
    <xf numFmtId="165" fontId="1" fillId="0" borderId="1" xfId="2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1" fillId="0" borderId="1" xfId="20" applyNumberFormat="1" applyFont="1" applyFill="1" applyBorder="1" applyAlignment="1">
      <alignment horizontal="right"/>
    </xf>
    <xf numFmtId="165" fontId="10" fillId="0" borderId="1" xfId="2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165" fontId="10" fillId="0" borderId="1" xfId="20" applyNumberFormat="1" applyFont="1" applyFill="1" applyBorder="1" applyAlignment="1">
      <alignment/>
    </xf>
    <xf numFmtId="165" fontId="10" fillId="0" borderId="1" xfId="20" applyNumberFormat="1" applyFont="1" applyFill="1" applyBorder="1" applyAlignment="1">
      <alignment horizontal="right"/>
    </xf>
    <xf numFmtId="0" fontId="10" fillId="0" borderId="1" xfId="2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165" fontId="13" fillId="0" borderId="1" xfId="20" applyNumberFormat="1" applyFont="1" applyFill="1" applyBorder="1" applyAlignment="1">
      <alignment/>
    </xf>
    <xf numFmtId="165" fontId="13" fillId="0" borderId="1" xfId="20" applyNumberFormat="1" applyFont="1" applyFill="1" applyBorder="1" applyAlignment="1">
      <alignment horizontal="right"/>
    </xf>
    <xf numFmtId="0" fontId="13" fillId="0" borderId="1" xfId="20" applyNumberFormat="1" applyFont="1" applyFill="1" applyBorder="1" applyAlignment="1">
      <alignment horizontal="center"/>
    </xf>
    <xf numFmtId="165" fontId="13" fillId="0" borderId="1" xfId="2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/>
    </xf>
    <xf numFmtId="165" fontId="10" fillId="0" borderId="1" xfId="0" applyNumberFormat="1" applyFont="1" applyFill="1" applyBorder="1" applyAlignment="1">
      <alignment/>
    </xf>
    <xf numFmtId="0" fontId="15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left" vertical="top" wrapText="1"/>
    </xf>
    <xf numFmtId="165" fontId="11" fillId="0" borderId="1" xfId="20" applyNumberFormat="1" applyFont="1" applyFill="1" applyBorder="1" applyAlignment="1">
      <alignment/>
    </xf>
    <xf numFmtId="165" fontId="11" fillId="0" borderId="1" xfId="20" applyNumberFormat="1" applyFont="1" applyFill="1" applyBorder="1" applyAlignment="1">
      <alignment horizontal="right"/>
    </xf>
    <xf numFmtId="0" fontId="11" fillId="0" borderId="1" xfId="20" applyNumberFormat="1" applyFont="1" applyFill="1" applyBorder="1" applyAlignment="1">
      <alignment horizontal="center"/>
    </xf>
    <xf numFmtId="165" fontId="11" fillId="0" borderId="1" xfId="2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" xfId="0" applyFont="1" applyFill="1" applyBorder="1" applyAlignment="1">
      <alignment vertical="top" wrapText="1"/>
    </xf>
    <xf numFmtId="165" fontId="10" fillId="0" borderId="1" xfId="20" applyNumberFormat="1" applyFont="1" applyFill="1" applyBorder="1" applyAlignment="1">
      <alignment horizontal="center"/>
    </xf>
    <xf numFmtId="1" fontId="10" fillId="0" borderId="1" xfId="20" applyNumberFormat="1" applyFont="1" applyFill="1" applyBorder="1" applyAlignment="1">
      <alignment horizontal="right"/>
    </xf>
    <xf numFmtId="1" fontId="11" fillId="0" borderId="1" xfId="2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top" wrapText="1"/>
    </xf>
    <xf numFmtId="1" fontId="1" fillId="0" borderId="1" xfId="20" applyNumberFormat="1" applyFont="1" applyFill="1" applyBorder="1" applyAlignment="1">
      <alignment horizontal="right"/>
    </xf>
    <xf numFmtId="0" fontId="13" fillId="0" borderId="1" xfId="2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wrapText="1"/>
    </xf>
    <xf numFmtId="49" fontId="10" fillId="0" borderId="1" xfId="20" applyNumberFormat="1" applyFont="1" applyFill="1" applyBorder="1" applyAlignment="1">
      <alignment horizontal="right"/>
    </xf>
    <xf numFmtId="3" fontId="10" fillId="0" borderId="1" xfId="20" applyNumberFormat="1" applyFont="1" applyFill="1" applyBorder="1" applyAlignment="1">
      <alignment horizontal="right"/>
    </xf>
    <xf numFmtId="165" fontId="10" fillId="0" borderId="3" xfId="2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49" fontId="11" fillId="0" borderId="1" xfId="0" applyNumberFormat="1" applyFont="1" applyFill="1" applyBorder="1" applyAlignment="1">
      <alignment vertical="top" wrapText="1"/>
    </xf>
    <xf numFmtId="165" fontId="13" fillId="0" borderId="1" xfId="20" applyNumberFormat="1" applyFont="1" applyFill="1" applyBorder="1" applyAlignment="1">
      <alignment horizontal="center"/>
    </xf>
    <xf numFmtId="49" fontId="1" fillId="0" borderId="1" xfId="2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165" fontId="1" fillId="0" borderId="1" xfId="20" applyNumberFormat="1" applyFont="1" applyFill="1" applyBorder="1" applyAlignment="1">
      <alignment horizontal="right"/>
    </xf>
    <xf numFmtId="0" fontId="1" fillId="0" borderId="3" xfId="2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wrapText="1"/>
    </xf>
    <xf numFmtId="165" fontId="11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165" fontId="1" fillId="0" borderId="3" xfId="2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 vertical="top"/>
    </xf>
    <xf numFmtId="0" fontId="10" fillId="0" borderId="3" xfId="2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vertical="top" wrapText="1"/>
    </xf>
    <xf numFmtId="1" fontId="11" fillId="0" borderId="1" xfId="0" applyNumberFormat="1" applyFont="1" applyFill="1" applyBorder="1" applyAlignment="1">
      <alignment/>
    </xf>
    <xf numFmtId="1" fontId="13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165" fontId="11" fillId="0" borderId="0" xfId="2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workbookViewId="0" topLeftCell="A1">
      <selection activeCell="A4" sqref="A4"/>
    </sheetView>
  </sheetViews>
  <sheetFormatPr defaultColWidth="9.00390625" defaultRowHeight="12.75"/>
  <cols>
    <col min="1" max="1" width="4.625" style="1" customWidth="1"/>
    <col min="2" max="2" width="61.375" style="1" customWidth="1"/>
    <col min="3" max="3" width="16.75390625" style="0" hidden="1" customWidth="1"/>
    <col min="4" max="5" width="14.625" style="0" hidden="1" customWidth="1"/>
    <col min="6" max="6" width="14.00390625" style="0" hidden="1" customWidth="1"/>
    <col min="7" max="7" width="16.875" style="0" hidden="1" customWidth="1"/>
    <col min="8" max="8" width="11.875" style="0" hidden="1" customWidth="1"/>
    <col min="9" max="9" width="16.875" style="0" hidden="1" customWidth="1"/>
    <col min="10" max="10" width="11.75390625" style="0" hidden="1" customWidth="1"/>
    <col min="11" max="11" width="14.25390625" style="0" hidden="1" customWidth="1"/>
    <col min="12" max="12" width="10.75390625" style="0" hidden="1" customWidth="1"/>
    <col min="13" max="13" width="14.875" style="7" hidden="1" customWidth="1"/>
    <col min="14" max="14" width="13.875" style="7" hidden="1" customWidth="1"/>
    <col min="15" max="15" width="14.875" style="7" bestFit="1" customWidth="1"/>
  </cols>
  <sheetData>
    <row r="1" spans="1:15" s="2" customFormat="1" ht="15.75">
      <c r="A1" s="84" t="s">
        <v>48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s="2" customFormat="1" ht="15.75">
      <c r="A2" s="84" t="s">
        <v>10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s="2" customFormat="1" ht="15.75">
      <c r="A3" s="84" t="s">
        <v>60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18.75">
      <c r="A4" s="19"/>
      <c r="B4" s="19"/>
      <c r="C4" s="20"/>
      <c r="D4" s="10"/>
      <c r="E4" s="10"/>
      <c r="F4" s="10"/>
      <c r="G4" s="10"/>
      <c r="H4" s="10"/>
      <c r="I4" s="10"/>
      <c r="J4" s="10"/>
      <c r="K4" s="10"/>
      <c r="L4" s="10"/>
      <c r="M4" s="18"/>
      <c r="N4" s="18"/>
      <c r="O4" s="18"/>
    </row>
    <row r="5" spans="1:15" ht="18.75">
      <c r="A5" s="19"/>
      <c r="B5" s="19"/>
      <c r="C5" s="20"/>
      <c r="D5" s="10"/>
      <c r="E5" s="10"/>
      <c r="F5" s="10"/>
      <c r="G5" s="10"/>
      <c r="H5" s="10"/>
      <c r="I5" s="10"/>
      <c r="J5" s="10"/>
      <c r="K5" s="10"/>
      <c r="L5" s="10"/>
      <c r="M5" s="18"/>
      <c r="N5" s="18"/>
      <c r="O5" s="18"/>
    </row>
    <row r="6" spans="1:15" ht="18.75">
      <c r="A6" s="86" t="s">
        <v>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</row>
    <row r="7" spans="1:15" ht="57" customHeight="1">
      <c r="A7" s="85" t="s">
        <v>25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1:15" ht="24" customHeight="1">
      <c r="A8" s="17"/>
      <c r="B8" s="17"/>
      <c r="C8" s="10"/>
      <c r="D8" s="10"/>
      <c r="E8" s="10"/>
      <c r="F8" s="10"/>
      <c r="G8" s="10"/>
      <c r="H8" s="10"/>
      <c r="I8" s="10"/>
      <c r="J8" s="10"/>
      <c r="K8" s="10"/>
      <c r="L8" s="10"/>
      <c r="M8" s="18"/>
      <c r="N8" s="18"/>
      <c r="O8" s="18"/>
    </row>
    <row r="9" spans="1:15" s="2" customFormat="1" ht="31.5">
      <c r="A9" s="21" t="s">
        <v>0</v>
      </c>
      <c r="B9" s="22" t="s">
        <v>1</v>
      </c>
      <c r="C9" s="23" t="s">
        <v>8</v>
      </c>
      <c r="D9" s="23" t="s">
        <v>9</v>
      </c>
      <c r="E9" s="23" t="s">
        <v>8</v>
      </c>
      <c r="F9" s="23" t="s">
        <v>9</v>
      </c>
      <c r="G9" s="23" t="s">
        <v>8</v>
      </c>
      <c r="H9" s="23" t="s">
        <v>23</v>
      </c>
      <c r="I9" s="23" t="s">
        <v>8</v>
      </c>
      <c r="J9" s="23" t="s">
        <v>23</v>
      </c>
      <c r="K9" s="23" t="s">
        <v>8</v>
      </c>
      <c r="L9" s="23" t="s">
        <v>26</v>
      </c>
      <c r="M9" s="24" t="s">
        <v>8</v>
      </c>
      <c r="N9" s="24" t="s">
        <v>23</v>
      </c>
      <c r="O9" s="24" t="s">
        <v>8</v>
      </c>
    </row>
    <row r="10" spans="1:15" s="2" customFormat="1" ht="57.75" customHeight="1">
      <c r="A10" s="83" t="s">
        <v>7</v>
      </c>
      <c r="B10" s="83"/>
      <c r="C10" s="25">
        <v>0</v>
      </c>
      <c r="D10" s="25">
        <f aca="true" t="shared" si="0" ref="D10:L12">D11</f>
        <v>690000</v>
      </c>
      <c r="E10" s="25">
        <f t="shared" si="0"/>
        <v>690000</v>
      </c>
      <c r="F10" s="25">
        <f aca="true" t="shared" si="1" ref="F10:K10">F11+F16</f>
        <v>10000</v>
      </c>
      <c r="G10" s="25">
        <f t="shared" si="1"/>
        <v>800115</v>
      </c>
      <c r="H10" s="25">
        <f t="shared" si="1"/>
        <v>573738</v>
      </c>
      <c r="I10" s="25">
        <f t="shared" si="1"/>
        <v>1373853</v>
      </c>
      <c r="J10" s="25">
        <f t="shared" si="1"/>
        <v>0</v>
      </c>
      <c r="K10" s="26">
        <f t="shared" si="1"/>
        <v>1373853</v>
      </c>
      <c r="L10" s="27">
        <f>L11+L16</f>
        <v>0</v>
      </c>
      <c r="M10" s="12">
        <f>M11+M16</f>
        <v>1373853</v>
      </c>
      <c r="N10" s="12">
        <f>N11+N16</f>
        <v>152000</v>
      </c>
      <c r="O10" s="80">
        <f>O11+O16</f>
        <v>1525853</v>
      </c>
    </row>
    <row r="11" spans="1:15" s="2" customFormat="1" ht="15.75">
      <c r="A11" s="28" t="s">
        <v>2</v>
      </c>
      <c r="B11" s="29" t="s">
        <v>3</v>
      </c>
      <c r="C11" s="25">
        <v>0</v>
      </c>
      <c r="D11" s="25">
        <f t="shared" si="0"/>
        <v>690000</v>
      </c>
      <c r="E11" s="25">
        <f t="shared" si="0"/>
        <v>690000</v>
      </c>
      <c r="F11" s="25">
        <f t="shared" si="0"/>
        <v>0</v>
      </c>
      <c r="G11" s="25">
        <f t="shared" si="0"/>
        <v>695795</v>
      </c>
      <c r="H11" s="25">
        <f t="shared" si="0"/>
        <v>565297</v>
      </c>
      <c r="I11" s="25">
        <f t="shared" si="0"/>
        <v>1261092</v>
      </c>
      <c r="J11" s="25">
        <f t="shared" si="0"/>
        <v>0</v>
      </c>
      <c r="K11" s="26">
        <f t="shared" si="0"/>
        <v>1261092</v>
      </c>
      <c r="L11" s="27">
        <f t="shared" si="0"/>
        <v>0</v>
      </c>
      <c r="M11" s="12">
        <f aca="true" t="shared" si="2" ref="M11:M19">K11+L11</f>
        <v>1261092</v>
      </c>
      <c r="N11" s="12">
        <f>N14</f>
        <v>2000</v>
      </c>
      <c r="O11" s="80">
        <f aca="true" t="shared" si="3" ref="O11:O32">M11+N11</f>
        <v>1263092</v>
      </c>
    </row>
    <row r="12" spans="1:15" s="2" customFormat="1" ht="49.5" customHeight="1">
      <c r="A12" s="16" t="s">
        <v>4</v>
      </c>
      <c r="B12" s="13" t="s">
        <v>20</v>
      </c>
      <c r="C12" s="25">
        <v>0</v>
      </c>
      <c r="D12" s="25">
        <f t="shared" si="0"/>
        <v>690000</v>
      </c>
      <c r="E12" s="25">
        <f t="shared" si="0"/>
        <v>690000</v>
      </c>
      <c r="F12" s="25">
        <f t="shared" si="0"/>
        <v>0</v>
      </c>
      <c r="G12" s="25">
        <f t="shared" si="0"/>
        <v>695795</v>
      </c>
      <c r="H12" s="25">
        <f t="shared" si="0"/>
        <v>565297</v>
      </c>
      <c r="I12" s="25">
        <f t="shared" si="0"/>
        <v>1261092</v>
      </c>
      <c r="J12" s="25">
        <f t="shared" si="0"/>
        <v>0</v>
      </c>
      <c r="K12" s="26">
        <f t="shared" si="0"/>
        <v>1261092</v>
      </c>
      <c r="L12" s="27">
        <f t="shared" si="0"/>
        <v>0</v>
      </c>
      <c r="M12" s="12">
        <f t="shared" si="2"/>
        <v>1261092</v>
      </c>
      <c r="N12" s="30"/>
      <c r="O12" s="78">
        <f t="shared" si="3"/>
        <v>1261092</v>
      </c>
    </row>
    <row r="13" spans="1:15" s="2" customFormat="1" ht="18" customHeight="1">
      <c r="A13" s="16"/>
      <c r="B13" s="14" t="s">
        <v>18</v>
      </c>
      <c r="C13" s="9"/>
      <c r="D13" s="9">
        <v>690000</v>
      </c>
      <c r="E13" s="9">
        <f>C13+D13</f>
        <v>690000</v>
      </c>
      <c r="F13" s="9"/>
      <c r="G13" s="31">
        <v>695795</v>
      </c>
      <c r="H13" s="9">
        <v>565297</v>
      </c>
      <c r="I13" s="31">
        <f>G13+H13</f>
        <v>1261092</v>
      </c>
      <c r="J13" s="9"/>
      <c r="K13" s="32">
        <f>I13+J13</f>
        <v>1261092</v>
      </c>
      <c r="L13" s="33"/>
      <c r="M13" s="34">
        <f t="shared" si="2"/>
        <v>1261092</v>
      </c>
      <c r="N13" s="30"/>
      <c r="O13" s="81">
        <f t="shared" si="3"/>
        <v>1261092</v>
      </c>
    </row>
    <row r="14" spans="1:15" s="2" customFormat="1" ht="40.5" customHeight="1">
      <c r="A14" s="16" t="s">
        <v>33</v>
      </c>
      <c r="B14" s="13" t="s">
        <v>31</v>
      </c>
      <c r="C14" s="9"/>
      <c r="D14" s="9"/>
      <c r="E14" s="9"/>
      <c r="F14" s="9"/>
      <c r="G14" s="31"/>
      <c r="H14" s="9"/>
      <c r="I14" s="31"/>
      <c r="J14" s="9"/>
      <c r="K14" s="32"/>
      <c r="L14" s="33"/>
      <c r="M14" s="26"/>
      <c r="N14" s="26">
        <v>2000</v>
      </c>
      <c r="O14" s="78">
        <f t="shared" si="3"/>
        <v>2000</v>
      </c>
    </row>
    <row r="15" spans="1:15" s="2" customFormat="1" ht="39.75" customHeight="1">
      <c r="A15" s="16"/>
      <c r="B15" s="14" t="s">
        <v>32</v>
      </c>
      <c r="C15" s="9"/>
      <c r="D15" s="9"/>
      <c r="E15" s="9"/>
      <c r="F15" s="9"/>
      <c r="G15" s="31"/>
      <c r="H15" s="9"/>
      <c r="I15" s="31"/>
      <c r="J15" s="9"/>
      <c r="K15" s="32"/>
      <c r="L15" s="33"/>
      <c r="M15" s="32"/>
      <c r="N15" s="32">
        <v>2000</v>
      </c>
      <c r="O15" s="81">
        <f t="shared" si="3"/>
        <v>2000</v>
      </c>
    </row>
    <row r="16" spans="1:15" s="2" customFormat="1" ht="21" customHeight="1">
      <c r="A16" s="16" t="s">
        <v>11</v>
      </c>
      <c r="B16" s="29" t="s">
        <v>12</v>
      </c>
      <c r="C16" s="9"/>
      <c r="D16" s="9"/>
      <c r="E16" s="9">
        <f aca="true" t="shared" si="4" ref="E16:L16">E17</f>
        <v>0</v>
      </c>
      <c r="F16" s="9">
        <f t="shared" si="4"/>
        <v>10000</v>
      </c>
      <c r="G16" s="9">
        <f t="shared" si="4"/>
        <v>104320</v>
      </c>
      <c r="H16" s="9">
        <f t="shared" si="4"/>
        <v>8441</v>
      </c>
      <c r="I16" s="25">
        <f t="shared" si="4"/>
        <v>112761</v>
      </c>
      <c r="J16" s="9">
        <f t="shared" si="4"/>
        <v>0</v>
      </c>
      <c r="K16" s="26">
        <f t="shared" si="4"/>
        <v>112761</v>
      </c>
      <c r="L16" s="27">
        <f t="shared" si="4"/>
        <v>0</v>
      </c>
      <c r="M16" s="12">
        <f t="shared" si="2"/>
        <v>112761</v>
      </c>
      <c r="N16" s="35">
        <f>N17+N21+N22</f>
        <v>150000</v>
      </c>
      <c r="O16" s="80">
        <f>O17+O21+O22</f>
        <v>262761</v>
      </c>
    </row>
    <row r="17" spans="1:15" s="3" customFormat="1" ht="36" customHeight="1">
      <c r="A17" s="37"/>
      <c r="B17" s="38" t="s">
        <v>19</v>
      </c>
      <c r="C17" s="31"/>
      <c r="D17" s="31"/>
      <c r="E17" s="31">
        <f>E18</f>
        <v>0</v>
      </c>
      <c r="F17" s="31">
        <f>F18</f>
        <v>10000</v>
      </c>
      <c r="G17" s="31">
        <f aca="true" t="shared" si="5" ref="G17:L17">G18+G19+G20</f>
        <v>104320</v>
      </c>
      <c r="H17" s="31">
        <f t="shared" si="5"/>
        <v>8441</v>
      </c>
      <c r="I17" s="39">
        <f t="shared" si="5"/>
        <v>112761</v>
      </c>
      <c r="J17" s="31">
        <f t="shared" si="5"/>
        <v>0</v>
      </c>
      <c r="K17" s="40">
        <f t="shared" si="5"/>
        <v>112761</v>
      </c>
      <c r="L17" s="41">
        <f t="shared" si="5"/>
        <v>0</v>
      </c>
      <c r="M17" s="42">
        <f>K17+L17</f>
        <v>112761</v>
      </c>
      <c r="N17" s="43"/>
      <c r="O17" s="78">
        <f t="shared" si="3"/>
        <v>112761</v>
      </c>
    </row>
    <row r="18" spans="1:15" s="3" customFormat="1" ht="36.75" customHeight="1">
      <c r="A18" s="37"/>
      <c r="B18" s="14" t="s">
        <v>21</v>
      </c>
      <c r="C18" s="31"/>
      <c r="D18" s="31"/>
      <c r="E18" s="31"/>
      <c r="F18" s="31">
        <v>10000</v>
      </c>
      <c r="G18" s="31">
        <v>31491</v>
      </c>
      <c r="H18" s="31">
        <v>1394</v>
      </c>
      <c r="I18" s="31">
        <f>G18+H18</f>
        <v>32885</v>
      </c>
      <c r="J18" s="31">
        <v>509</v>
      </c>
      <c r="K18" s="32">
        <f>I18+J18</f>
        <v>33394</v>
      </c>
      <c r="L18" s="33"/>
      <c r="M18" s="34">
        <f t="shared" si="2"/>
        <v>33394</v>
      </c>
      <c r="N18" s="43"/>
      <c r="O18" s="81">
        <f t="shared" si="3"/>
        <v>33394</v>
      </c>
    </row>
    <row r="19" spans="1:15" s="3" customFormat="1" ht="47.25" hidden="1">
      <c r="A19" s="37"/>
      <c r="B19" s="15" t="s">
        <v>22</v>
      </c>
      <c r="C19" s="31"/>
      <c r="D19" s="31"/>
      <c r="E19" s="31"/>
      <c r="F19" s="31"/>
      <c r="G19" s="31">
        <v>72829</v>
      </c>
      <c r="H19" s="31"/>
      <c r="I19" s="31">
        <v>72829</v>
      </c>
      <c r="J19" s="31">
        <v>-72829</v>
      </c>
      <c r="K19" s="32">
        <f>I19+J19</f>
        <v>0</v>
      </c>
      <c r="L19" s="33"/>
      <c r="M19" s="34">
        <f t="shared" si="2"/>
        <v>0</v>
      </c>
      <c r="N19" s="43"/>
      <c r="O19" s="81">
        <f t="shared" si="3"/>
        <v>0</v>
      </c>
    </row>
    <row r="20" spans="1:15" s="3" customFormat="1" ht="47.25">
      <c r="A20" s="37"/>
      <c r="B20" s="15" t="s">
        <v>24</v>
      </c>
      <c r="C20" s="31"/>
      <c r="D20" s="31"/>
      <c r="E20" s="31"/>
      <c r="F20" s="31"/>
      <c r="G20" s="44">
        <v>0</v>
      </c>
      <c r="H20" s="31">
        <v>7047</v>
      </c>
      <c r="I20" s="31">
        <f>G20+H20</f>
        <v>7047</v>
      </c>
      <c r="J20" s="31">
        <v>72320</v>
      </c>
      <c r="K20" s="32">
        <f>I20+J20</f>
        <v>79367</v>
      </c>
      <c r="L20" s="33"/>
      <c r="M20" s="34">
        <f>K20+L20</f>
        <v>79367</v>
      </c>
      <c r="N20" s="43"/>
      <c r="O20" s="81">
        <f>M20+N20</f>
        <v>79367</v>
      </c>
    </row>
    <row r="21" spans="1:15" s="3" customFormat="1" ht="31.5">
      <c r="A21" s="37"/>
      <c r="B21" s="64" t="s">
        <v>34</v>
      </c>
      <c r="C21" s="39"/>
      <c r="D21" s="39"/>
      <c r="E21" s="39"/>
      <c r="F21" s="39"/>
      <c r="G21" s="76"/>
      <c r="H21" s="39"/>
      <c r="I21" s="39"/>
      <c r="J21" s="39"/>
      <c r="K21" s="40"/>
      <c r="L21" s="41"/>
      <c r="M21" s="42"/>
      <c r="N21" s="77">
        <v>150000</v>
      </c>
      <c r="O21" s="78">
        <f>M21+N21</f>
        <v>150000</v>
      </c>
    </row>
    <row r="22" spans="1:15" s="3" customFormat="1" ht="31.5" hidden="1">
      <c r="A22" s="37"/>
      <c r="B22" s="45" t="s">
        <v>35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3"/>
      <c r="N22" s="43">
        <v>0</v>
      </c>
      <c r="O22" s="79">
        <f>M22+N22</f>
        <v>0</v>
      </c>
    </row>
    <row r="23" spans="1:15" s="3" customFormat="1" ht="48" customHeight="1">
      <c r="A23" s="82" t="s">
        <v>13</v>
      </c>
      <c r="B23" s="82"/>
      <c r="C23" s="31"/>
      <c r="D23" s="31"/>
      <c r="E23" s="31"/>
      <c r="F23" s="31"/>
      <c r="G23" s="44"/>
      <c r="H23" s="31"/>
      <c r="I23" s="31"/>
      <c r="J23" s="25">
        <f>SUM(J33)</f>
        <v>212635</v>
      </c>
      <c r="K23" s="26">
        <f>SUM(K33)</f>
        <v>212635</v>
      </c>
      <c r="L23" s="46">
        <f>SUM(L33+L24)</f>
        <v>46915</v>
      </c>
      <c r="M23" s="12">
        <f>K23+L23</f>
        <v>259550</v>
      </c>
      <c r="N23" s="36">
        <f>SUM(N24+N48)</f>
        <v>263052</v>
      </c>
      <c r="O23" s="80">
        <f>O24+O48</f>
        <v>522602</v>
      </c>
    </row>
    <row r="24" spans="1:15" s="3" customFormat="1" ht="15.75" customHeight="1">
      <c r="A24" s="16" t="s">
        <v>2</v>
      </c>
      <c r="B24" s="29" t="s">
        <v>3</v>
      </c>
      <c r="C24" s="31"/>
      <c r="D24" s="31"/>
      <c r="E24" s="31"/>
      <c r="F24" s="31"/>
      <c r="G24" s="44"/>
      <c r="H24" s="31"/>
      <c r="I24" s="31"/>
      <c r="J24" s="25"/>
      <c r="K24" s="26"/>
      <c r="L24" s="27">
        <f>SUM(L25)</f>
        <v>0</v>
      </c>
      <c r="M24" s="47">
        <v>0</v>
      </c>
      <c r="N24" s="26">
        <f>N25+N33+N46</f>
        <v>79534</v>
      </c>
      <c r="O24" s="80">
        <f>O25+O33+O46</f>
        <v>79534</v>
      </c>
    </row>
    <row r="25" spans="1:15" s="3" customFormat="1" ht="31.5" customHeight="1">
      <c r="A25" s="16" t="s">
        <v>4</v>
      </c>
      <c r="B25" s="13" t="s">
        <v>49</v>
      </c>
      <c r="C25" s="31"/>
      <c r="D25" s="31"/>
      <c r="E25" s="31"/>
      <c r="F25" s="31"/>
      <c r="G25" s="44"/>
      <c r="H25" s="31"/>
      <c r="I25" s="31"/>
      <c r="J25" s="25"/>
      <c r="K25" s="26"/>
      <c r="L25" s="27">
        <f>SUM(L26,L31)</f>
        <v>0</v>
      </c>
      <c r="M25" s="48">
        <v>0</v>
      </c>
      <c r="N25" s="40">
        <f>SUM(N26,N31)</f>
        <v>5200</v>
      </c>
      <c r="O25" s="78">
        <f t="shared" si="3"/>
        <v>5200</v>
      </c>
    </row>
    <row r="26" spans="1:15" s="3" customFormat="1" ht="31.5" customHeight="1">
      <c r="A26" s="16"/>
      <c r="B26" s="49" t="s">
        <v>50</v>
      </c>
      <c r="C26" s="31"/>
      <c r="D26" s="31"/>
      <c r="E26" s="31"/>
      <c r="F26" s="31"/>
      <c r="G26" s="44"/>
      <c r="H26" s="31"/>
      <c r="I26" s="31"/>
      <c r="J26" s="25"/>
      <c r="K26" s="26"/>
      <c r="L26" s="27">
        <f>SUM(L27:L30)</f>
        <v>0</v>
      </c>
      <c r="M26" s="50">
        <v>0</v>
      </c>
      <c r="N26" s="26">
        <f>SUM(N27:N30)</f>
        <v>3600</v>
      </c>
      <c r="O26" s="79">
        <f t="shared" si="3"/>
        <v>3600</v>
      </c>
    </row>
    <row r="27" spans="1:15" s="3" customFormat="1" ht="31.5" customHeight="1">
      <c r="A27" s="16"/>
      <c r="B27" s="14" t="s">
        <v>27</v>
      </c>
      <c r="C27" s="31"/>
      <c r="D27" s="31"/>
      <c r="E27" s="31"/>
      <c r="F27" s="31"/>
      <c r="G27" s="44"/>
      <c r="H27" s="31"/>
      <c r="I27" s="31"/>
      <c r="J27" s="25"/>
      <c r="K27" s="26"/>
      <c r="L27" s="33"/>
      <c r="M27" s="51">
        <v>0</v>
      </c>
      <c r="N27" s="51">
        <v>1780</v>
      </c>
      <c r="O27" s="81">
        <f t="shared" si="3"/>
        <v>1780</v>
      </c>
    </row>
    <row r="28" spans="1:15" s="3" customFormat="1" ht="31.5" customHeight="1">
      <c r="A28" s="16"/>
      <c r="B28" s="14" t="s">
        <v>28</v>
      </c>
      <c r="C28" s="31"/>
      <c r="D28" s="31"/>
      <c r="E28" s="31"/>
      <c r="F28" s="31"/>
      <c r="G28" s="44"/>
      <c r="H28" s="31"/>
      <c r="I28" s="31"/>
      <c r="J28" s="25"/>
      <c r="K28" s="26"/>
      <c r="L28" s="33"/>
      <c r="M28" s="51">
        <v>0</v>
      </c>
      <c r="N28" s="51">
        <v>990</v>
      </c>
      <c r="O28" s="81">
        <f t="shared" si="3"/>
        <v>990</v>
      </c>
    </row>
    <row r="29" spans="1:15" s="3" customFormat="1" ht="15.75" customHeight="1">
      <c r="A29" s="16"/>
      <c r="B29" s="14" t="s">
        <v>29</v>
      </c>
      <c r="C29" s="31"/>
      <c r="D29" s="31"/>
      <c r="E29" s="31"/>
      <c r="F29" s="31"/>
      <c r="G29" s="44"/>
      <c r="H29" s="31"/>
      <c r="I29" s="31"/>
      <c r="J29" s="25"/>
      <c r="K29" s="26"/>
      <c r="L29" s="33"/>
      <c r="M29" s="51">
        <v>0</v>
      </c>
      <c r="N29" s="51">
        <v>550</v>
      </c>
      <c r="O29" s="81">
        <f t="shared" si="3"/>
        <v>550</v>
      </c>
    </row>
    <row r="30" spans="1:15" s="3" customFormat="1" ht="15.75" customHeight="1">
      <c r="A30" s="16"/>
      <c r="B30" s="14" t="s">
        <v>30</v>
      </c>
      <c r="C30" s="31"/>
      <c r="D30" s="31"/>
      <c r="E30" s="31"/>
      <c r="F30" s="31"/>
      <c r="G30" s="44"/>
      <c r="H30" s="31"/>
      <c r="I30" s="31"/>
      <c r="J30" s="25"/>
      <c r="K30" s="26"/>
      <c r="L30" s="33"/>
      <c r="M30" s="51">
        <v>0</v>
      </c>
      <c r="N30" s="51">
        <v>280</v>
      </c>
      <c r="O30" s="81">
        <f t="shared" si="3"/>
        <v>280</v>
      </c>
    </row>
    <row r="31" spans="1:15" s="3" customFormat="1" ht="31.5" customHeight="1">
      <c r="A31" s="16"/>
      <c r="B31" s="49" t="s">
        <v>52</v>
      </c>
      <c r="C31" s="31"/>
      <c r="D31" s="31"/>
      <c r="E31" s="31"/>
      <c r="F31" s="31"/>
      <c r="G31" s="44"/>
      <c r="H31" s="31"/>
      <c r="I31" s="31"/>
      <c r="J31" s="25"/>
      <c r="K31" s="26"/>
      <c r="L31" s="27">
        <f>SUM(L32)</f>
        <v>0</v>
      </c>
      <c r="M31" s="51">
        <v>0</v>
      </c>
      <c r="N31" s="12">
        <f>SUM(N32)</f>
        <v>1600</v>
      </c>
      <c r="O31" s="79">
        <f t="shared" si="3"/>
        <v>1600</v>
      </c>
    </row>
    <row r="32" spans="1:15" s="3" customFormat="1" ht="15.75" customHeight="1">
      <c r="A32" s="16"/>
      <c r="B32" s="14" t="s">
        <v>15</v>
      </c>
      <c r="C32" s="31"/>
      <c r="D32" s="31"/>
      <c r="E32" s="31"/>
      <c r="F32" s="31"/>
      <c r="G32" s="44"/>
      <c r="H32" s="31"/>
      <c r="I32" s="31"/>
      <c r="J32" s="25"/>
      <c r="K32" s="26"/>
      <c r="L32" s="33"/>
      <c r="M32" s="51">
        <v>0</v>
      </c>
      <c r="N32" s="51">
        <v>1600</v>
      </c>
      <c r="O32" s="81">
        <f t="shared" si="3"/>
        <v>1600</v>
      </c>
    </row>
    <row r="33" spans="1:15" s="3" customFormat="1" ht="15.75">
      <c r="A33" s="16" t="s">
        <v>33</v>
      </c>
      <c r="B33" s="52" t="s">
        <v>36</v>
      </c>
      <c r="C33" s="26" t="e">
        <f>C34+#REF!</f>
        <v>#REF!</v>
      </c>
      <c r="D33" s="26" t="e">
        <f>D34+#REF!</f>
        <v>#REF!</v>
      </c>
      <c r="E33" s="26" t="e">
        <f>E34+#REF!</f>
        <v>#REF!</v>
      </c>
      <c r="F33" s="25"/>
      <c r="G33" s="25"/>
      <c r="H33" s="25"/>
      <c r="I33" s="53"/>
      <c r="J33" s="54">
        <f>J34+J35</f>
        <v>212635</v>
      </c>
      <c r="K33" s="26">
        <f>J33</f>
        <v>212635</v>
      </c>
      <c r="L33" s="55">
        <f>L34+L35+L38</f>
        <v>46915</v>
      </c>
      <c r="M33" s="43">
        <v>0</v>
      </c>
      <c r="N33" s="56">
        <f>N34+N37</f>
        <v>56834</v>
      </c>
      <c r="O33" s="78">
        <f>O34+O37</f>
        <v>56834</v>
      </c>
    </row>
    <row r="34" spans="1:15" s="3" customFormat="1" ht="38.25" customHeight="1">
      <c r="A34" s="16"/>
      <c r="B34" s="57" t="s">
        <v>37</v>
      </c>
      <c r="C34" s="58">
        <f>SUM(C35:C37)</f>
        <v>56834</v>
      </c>
      <c r="D34" s="58">
        <f>SUM(D35:D37)</f>
        <v>42049</v>
      </c>
      <c r="E34" s="58">
        <f>SUM(E35:E37)</f>
        <v>42049</v>
      </c>
      <c r="F34" s="9"/>
      <c r="G34" s="31"/>
      <c r="H34" s="9"/>
      <c r="I34" s="59"/>
      <c r="J34" s="60">
        <v>183279</v>
      </c>
      <c r="K34" s="61">
        <f>J34</f>
        <v>183279</v>
      </c>
      <c r="L34" s="62"/>
      <c r="M34" s="43">
        <v>0</v>
      </c>
      <c r="N34" s="56">
        <f>SUM(N35:N36)</f>
        <v>11800</v>
      </c>
      <c r="O34" s="78">
        <f>SUM(O35:O36)</f>
        <v>11800</v>
      </c>
    </row>
    <row r="35" spans="1:15" s="3" customFormat="1" ht="31.5">
      <c r="A35" s="16"/>
      <c r="B35" s="63" t="s">
        <v>38</v>
      </c>
      <c r="C35" s="58">
        <v>9500</v>
      </c>
      <c r="D35" s="58">
        <v>2850</v>
      </c>
      <c r="E35" s="58">
        <v>2850</v>
      </c>
      <c r="F35" s="9"/>
      <c r="G35" s="31"/>
      <c r="H35" s="9"/>
      <c r="I35" s="59"/>
      <c r="J35" s="60">
        <v>29356</v>
      </c>
      <c r="K35" s="61">
        <f>J35</f>
        <v>29356</v>
      </c>
      <c r="L35" s="62"/>
      <c r="M35" s="43">
        <v>0</v>
      </c>
      <c r="N35" s="43">
        <v>9500</v>
      </c>
      <c r="O35" s="81">
        <v>9500</v>
      </c>
    </row>
    <row r="36" spans="1:15" s="3" customFormat="1" ht="31.5">
      <c r="A36" s="16"/>
      <c r="B36" s="63" t="s">
        <v>51</v>
      </c>
      <c r="C36" s="58">
        <v>2300</v>
      </c>
      <c r="D36" s="58">
        <v>690</v>
      </c>
      <c r="E36" s="58">
        <v>690</v>
      </c>
      <c r="F36" s="9"/>
      <c r="G36" s="31"/>
      <c r="H36" s="9"/>
      <c r="I36" s="59"/>
      <c r="J36" s="60"/>
      <c r="K36" s="61"/>
      <c r="L36" s="62"/>
      <c r="M36" s="43">
        <v>0</v>
      </c>
      <c r="N36" s="43">
        <v>2300</v>
      </c>
      <c r="O36" s="81">
        <v>2300</v>
      </c>
    </row>
    <row r="37" spans="1:15" s="3" customFormat="1" ht="63">
      <c r="A37" s="16"/>
      <c r="B37" s="64" t="s">
        <v>39</v>
      </c>
      <c r="C37" s="65">
        <f>SUM(C38:C45)</f>
        <v>45034</v>
      </c>
      <c r="D37" s="65">
        <f>SUM(D38:D45)</f>
        <v>38509</v>
      </c>
      <c r="E37" s="65">
        <f>SUM(E38:E45)</f>
        <v>38509</v>
      </c>
      <c r="F37" s="9"/>
      <c r="G37" s="31"/>
      <c r="H37" s="9"/>
      <c r="I37" s="59"/>
      <c r="J37" s="60"/>
      <c r="K37" s="61"/>
      <c r="L37" s="62"/>
      <c r="M37" s="43">
        <v>0</v>
      </c>
      <c r="N37" s="56">
        <f>SUM(N38:N45)</f>
        <v>45034</v>
      </c>
      <c r="O37" s="78">
        <f>M37+N37</f>
        <v>45034</v>
      </c>
    </row>
    <row r="38" spans="1:15" s="3" customFormat="1" ht="15.75">
      <c r="A38" s="16"/>
      <c r="B38" s="66" t="s">
        <v>40</v>
      </c>
      <c r="C38" s="67">
        <v>15978</v>
      </c>
      <c r="D38" s="67">
        <v>15978</v>
      </c>
      <c r="E38" s="67">
        <v>15978</v>
      </c>
      <c r="F38" s="9"/>
      <c r="G38" s="31"/>
      <c r="H38" s="9"/>
      <c r="I38" s="59"/>
      <c r="J38" s="60"/>
      <c r="K38" s="61"/>
      <c r="L38" s="68">
        <v>46915</v>
      </c>
      <c r="M38" s="43">
        <v>0</v>
      </c>
      <c r="N38" s="66">
        <v>15978</v>
      </c>
      <c r="O38" s="79">
        <f>M38+N38</f>
        <v>15978</v>
      </c>
    </row>
    <row r="39" spans="1:15" s="5" customFormat="1" ht="18.75" customHeight="1">
      <c r="A39" s="69"/>
      <c r="B39" s="66" t="s">
        <v>41</v>
      </c>
      <c r="C39" s="67">
        <v>7700</v>
      </c>
      <c r="D39" s="67">
        <v>7700</v>
      </c>
      <c r="E39" s="67">
        <v>7700</v>
      </c>
      <c r="F39" s="25" t="e">
        <f>SUM(F10+#REF!)</f>
        <v>#REF!</v>
      </c>
      <c r="G39" s="25">
        <f>SUM(G10)</f>
        <v>800115</v>
      </c>
      <c r="H39" s="25">
        <f>SUM(H10)</f>
        <v>573738</v>
      </c>
      <c r="I39" s="25">
        <f>SUM(I10)</f>
        <v>1373853</v>
      </c>
      <c r="J39" s="25">
        <f>SUM(J10,J23)</f>
        <v>212635</v>
      </c>
      <c r="K39" s="26">
        <f>SUM(I39:J39)</f>
        <v>1586488</v>
      </c>
      <c r="L39" s="70">
        <f>SUM(L10,L23,L25)</f>
        <v>46915</v>
      </c>
      <c r="M39" s="66">
        <v>0</v>
      </c>
      <c r="N39" s="66">
        <v>7700</v>
      </c>
      <c r="O39" s="79">
        <f aca="true" t="shared" si="6" ref="O39:O45">M39+N39</f>
        <v>7700</v>
      </c>
    </row>
    <row r="40" spans="1:15" ht="15.75">
      <c r="A40" s="66"/>
      <c r="B40" s="66" t="s">
        <v>14</v>
      </c>
      <c r="C40" s="67">
        <v>1800</v>
      </c>
      <c r="D40" s="67">
        <v>1800</v>
      </c>
      <c r="E40" s="67">
        <v>1800</v>
      </c>
      <c r="F40" s="10"/>
      <c r="G40" s="10"/>
      <c r="H40" s="10"/>
      <c r="I40" s="10"/>
      <c r="J40" s="10"/>
      <c r="K40" s="10"/>
      <c r="L40" s="10"/>
      <c r="M40" s="30">
        <v>0</v>
      </c>
      <c r="N40" s="30">
        <v>1800</v>
      </c>
      <c r="O40" s="79">
        <f t="shared" si="6"/>
        <v>1800</v>
      </c>
    </row>
    <row r="41" spans="1:15" ht="15.75">
      <c r="A41" s="66"/>
      <c r="B41" s="66" t="s">
        <v>15</v>
      </c>
      <c r="C41" s="67">
        <v>4900</v>
      </c>
      <c r="D41" s="67">
        <v>4900</v>
      </c>
      <c r="E41" s="67">
        <v>4900</v>
      </c>
      <c r="F41" s="10"/>
      <c r="G41" s="10"/>
      <c r="H41" s="10"/>
      <c r="I41" s="10"/>
      <c r="J41" s="10"/>
      <c r="K41" s="10"/>
      <c r="L41" s="10"/>
      <c r="M41" s="30">
        <v>0</v>
      </c>
      <c r="N41" s="30">
        <v>4900</v>
      </c>
      <c r="O41" s="79">
        <f t="shared" si="6"/>
        <v>4900</v>
      </c>
    </row>
    <row r="42" spans="1:15" ht="15.75">
      <c r="A42" s="66"/>
      <c r="B42" s="66" t="s">
        <v>16</v>
      </c>
      <c r="C42" s="67">
        <v>5222</v>
      </c>
      <c r="D42" s="67">
        <v>1567</v>
      </c>
      <c r="E42" s="67">
        <v>1567</v>
      </c>
      <c r="F42" s="10"/>
      <c r="G42" s="10"/>
      <c r="H42" s="10"/>
      <c r="I42" s="10"/>
      <c r="J42" s="10"/>
      <c r="K42" s="10"/>
      <c r="L42" s="10"/>
      <c r="M42" s="30">
        <v>0</v>
      </c>
      <c r="N42" s="30">
        <v>5222</v>
      </c>
      <c r="O42" s="79">
        <f t="shared" si="6"/>
        <v>5222</v>
      </c>
    </row>
    <row r="43" spans="1:15" ht="15.75">
      <c r="A43" s="66"/>
      <c r="B43" s="66" t="s">
        <v>17</v>
      </c>
      <c r="C43" s="67">
        <v>4346</v>
      </c>
      <c r="D43" s="67">
        <v>4346</v>
      </c>
      <c r="E43" s="67">
        <v>4346</v>
      </c>
      <c r="F43" s="10"/>
      <c r="G43" s="10"/>
      <c r="H43" s="10"/>
      <c r="I43" s="10"/>
      <c r="J43" s="10"/>
      <c r="K43" s="10"/>
      <c r="L43" s="10"/>
      <c r="M43" s="30">
        <v>0</v>
      </c>
      <c r="N43" s="30">
        <v>4346</v>
      </c>
      <c r="O43" s="79">
        <f t="shared" si="6"/>
        <v>4346</v>
      </c>
    </row>
    <row r="44" spans="1:15" ht="15.75">
      <c r="A44" s="66"/>
      <c r="B44" s="66" t="s">
        <v>42</v>
      </c>
      <c r="C44" s="67">
        <v>4100</v>
      </c>
      <c r="D44" s="67">
        <v>1230</v>
      </c>
      <c r="E44" s="67">
        <v>1230</v>
      </c>
      <c r="F44" s="10"/>
      <c r="G44" s="10"/>
      <c r="H44" s="10"/>
      <c r="I44" s="10"/>
      <c r="J44" s="10"/>
      <c r="K44" s="10"/>
      <c r="L44" s="10"/>
      <c r="M44" s="30">
        <v>0</v>
      </c>
      <c r="N44" s="30">
        <v>4100</v>
      </c>
      <c r="O44" s="79">
        <f t="shared" si="6"/>
        <v>4100</v>
      </c>
    </row>
    <row r="45" spans="1:15" ht="15.75">
      <c r="A45" s="66"/>
      <c r="B45" s="66" t="s">
        <v>43</v>
      </c>
      <c r="C45" s="67">
        <v>988</v>
      </c>
      <c r="D45" s="67">
        <v>988</v>
      </c>
      <c r="E45" s="67">
        <v>988</v>
      </c>
      <c r="F45" s="10"/>
      <c r="G45" s="10"/>
      <c r="H45" s="10"/>
      <c r="I45" s="10"/>
      <c r="J45" s="10"/>
      <c r="K45" s="10"/>
      <c r="L45" s="10"/>
      <c r="M45" s="30">
        <v>0</v>
      </c>
      <c r="N45" s="30">
        <v>988</v>
      </c>
      <c r="O45" s="79">
        <f t="shared" si="6"/>
        <v>988</v>
      </c>
    </row>
    <row r="46" spans="1:15" ht="31.5">
      <c r="A46" s="4" t="s">
        <v>53</v>
      </c>
      <c r="B46" s="71" t="s">
        <v>44</v>
      </c>
      <c r="C46" s="72">
        <f>SUM(C47:C48)</f>
        <v>17500</v>
      </c>
      <c r="D46" s="72">
        <f>SUM(D47:D48)</f>
        <v>5250</v>
      </c>
      <c r="E46" s="72">
        <f>SUM(E47:E48)</f>
        <v>0</v>
      </c>
      <c r="F46" s="10"/>
      <c r="G46" s="10"/>
      <c r="H46" s="10"/>
      <c r="I46" s="10"/>
      <c r="J46" s="10"/>
      <c r="K46" s="10"/>
      <c r="L46" s="10"/>
      <c r="M46" s="56">
        <v>0</v>
      </c>
      <c r="N46" s="56">
        <v>17500</v>
      </c>
      <c r="O46" s="78">
        <v>17500</v>
      </c>
    </row>
    <row r="47" spans="1:15" ht="31.5">
      <c r="A47" s="66"/>
      <c r="B47" s="63" t="s">
        <v>45</v>
      </c>
      <c r="C47" s="73">
        <v>17500</v>
      </c>
      <c r="D47" s="73">
        <v>5250</v>
      </c>
      <c r="E47" s="73">
        <v>0</v>
      </c>
      <c r="F47" s="74"/>
      <c r="G47" s="74"/>
      <c r="H47" s="74"/>
      <c r="I47" s="74"/>
      <c r="J47" s="74"/>
      <c r="K47" s="74"/>
      <c r="L47" s="74"/>
      <c r="M47" s="30">
        <v>0</v>
      </c>
      <c r="N47" s="30">
        <v>17500</v>
      </c>
      <c r="O47" s="81">
        <v>17500</v>
      </c>
    </row>
    <row r="48" spans="1:15" ht="15.75">
      <c r="A48" s="4" t="s">
        <v>11</v>
      </c>
      <c r="B48" s="29" t="s">
        <v>12</v>
      </c>
      <c r="C48" s="25"/>
      <c r="D48" s="25"/>
      <c r="E48" s="25"/>
      <c r="F48" s="10"/>
      <c r="G48" s="10"/>
      <c r="H48" s="10"/>
      <c r="I48" s="10"/>
      <c r="J48" s="10"/>
      <c r="K48" s="10"/>
      <c r="L48" s="10"/>
      <c r="M48" s="12">
        <f>SUM(M49:M56)</f>
        <v>259550</v>
      </c>
      <c r="N48" s="12">
        <f>SUM(N49:N56)</f>
        <v>183518</v>
      </c>
      <c r="O48" s="80">
        <f aca="true" t="shared" si="7" ref="O48:O56">M48+N48</f>
        <v>443068</v>
      </c>
    </row>
    <row r="49" spans="1:15" ht="31.5">
      <c r="A49" s="66"/>
      <c r="B49" s="6" t="s">
        <v>54</v>
      </c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1">
        <f>K34+L34</f>
        <v>183279</v>
      </c>
      <c r="N49" s="43">
        <v>-39757</v>
      </c>
      <c r="O49" s="79">
        <f t="shared" si="7"/>
        <v>143522</v>
      </c>
    </row>
    <row r="50" spans="1:15" ht="47.25">
      <c r="A50" s="66"/>
      <c r="B50" s="6" t="s">
        <v>55</v>
      </c>
      <c r="C50" s="9"/>
      <c r="D50" s="9"/>
      <c r="E50" s="9"/>
      <c r="F50" s="10"/>
      <c r="G50" s="10"/>
      <c r="H50" s="10"/>
      <c r="I50" s="10"/>
      <c r="J50" s="10"/>
      <c r="K50" s="10"/>
      <c r="L50" s="10"/>
      <c r="M50" s="11">
        <f>K35+L35</f>
        <v>29356</v>
      </c>
      <c r="N50" s="43">
        <v>-395</v>
      </c>
      <c r="O50" s="79">
        <f t="shared" si="7"/>
        <v>28961</v>
      </c>
    </row>
    <row r="51" spans="1:15" ht="47.25">
      <c r="A51" s="66"/>
      <c r="B51" s="6" t="s">
        <v>56</v>
      </c>
      <c r="C51" s="9"/>
      <c r="D51" s="9"/>
      <c r="E51" s="9"/>
      <c r="F51" s="10"/>
      <c r="G51" s="10"/>
      <c r="H51" s="10"/>
      <c r="I51" s="10"/>
      <c r="J51" s="10"/>
      <c r="K51" s="10"/>
      <c r="L51" s="10"/>
      <c r="M51" s="30">
        <v>0</v>
      </c>
      <c r="N51" s="43">
        <v>34556</v>
      </c>
      <c r="O51" s="79">
        <f t="shared" si="7"/>
        <v>34556</v>
      </c>
    </row>
    <row r="52" spans="1:15" ht="47.25">
      <c r="A52" s="66"/>
      <c r="B52" s="6" t="s">
        <v>57</v>
      </c>
      <c r="C52" s="9"/>
      <c r="D52" s="9"/>
      <c r="E52" s="9"/>
      <c r="F52" s="10"/>
      <c r="G52" s="10"/>
      <c r="H52" s="10"/>
      <c r="I52" s="10"/>
      <c r="J52" s="10"/>
      <c r="K52" s="10"/>
      <c r="L52" s="10"/>
      <c r="M52" s="30">
        <v>0</v>
      </c>
      <c r="N52" s="43">
        <v>6516</v>
      </c>
      <c r="O52" s="79">
        <f t="shared" si="7"/>
        <v>6516</v>
      </c>
    </row>
    <row r="53" spans="1:15" ht="31.5">
      <c r="A53" s="66"/>
      <c r="B53" s="8" t="s">
        <v>47</v>
      </c>
      <c r="C53" s="9"/>
      <c r="D53" s="9"/>
      <c r="E53" s="9"/>
      <c r="F53" s="10"/>
      <c r="G53" s="10"/>
      <c r="H53" s="10"/>
      <c r="I53" s="10"/>
      <c r="J53" s="10"/>
      <c r="K53" s="10"/>
      <c r="L53" s="10"/>
      <c r="M53" s="11">
        <f>K38+L38</f>
        <v>46915</v>
      </c>
      <c r="N53" s="43">
        <v>0</v>
      </c>
      <c r="O53" s="79">
        <f t="shared" si="7"/>
        <v>46915</v>
      </c>
    </row>
    <row r="54" spans="1:15" ht="31.5">
      <c r="A54" s="66"/>
      <c r="B54" s="75" t="s">
        <v>58</v>
      </c>
      <c r="C54" s="25">
        <f>C10</f>
        <v>0</v>
      </c>
      <c r="D54" s="25">
        <f>SUM(D10,)</f>
        <v>690000</v>
      </c>
      <c r="E54" s="25">
        <f>C54+D54</f>
        <v>690000</v>
      </c>
      <c r="F54" s="10"/>
      <c r="G54" s="10"/>
      <c r="H54" s="10"/>
      <c r="I54" s="10"/>
      <c r="J54" s="10"/>
      <c r="K54" s="10"/>
      <c r="L54" s="10"/>
      <c r="M54" s="30">
        <v>0</v>
      </c>
      <c r="N54" s="30">
        <v>27371</v>
      </c>
      <c r="O54" s="79">
        <f t="shared" si="7"/>
        <v>27371</v>
      </c>
    </row>
    <row r="55" spans="1:15" ht="31.5">
      <c r="A55" s="66"/>
      <c r="B55" s="75" t="s">
        <v>59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30">
        <v>0</v>
      </c>
      <c r="N55" s="30">
        <v>55227</v>
      </c>
      <c r="O55" s="79">
        <f t="shared" si="7"/>
        <v>55227</v>
      </c>
    </row>
    <row r="56" spans="1:15" ht="31.5">
      <c r="A56" s="66"/>
      <c r="B56" s="75" t="s">
        <v>46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30">
        <v>0</v>
      </c>
      <c r="N56" s="30">
        <v>100000</v>
      </c>
      <c r="O56" s="79">
        <f t="shared" si="7"/>
        <v>100000</v>
      </c>
    </row>
    <row r="57" spans="1:15" ht="15.75">
      <c r="A57" s="66"/>
      <c r="B57" s="4" t="s">
        <v>5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2">
        <f>K39+L39+M25</f>
        <v>1633403</v>
      </c>
      <c r="N57" s="12">
        <f>N10+N23</f>
        <v>415052</v>
      </c>
      <c r="O57" s="80">
        <f>O10+O23</f>
        <v>2048455</v>
      </c>
    </row>
  </sheetData>
  <mergeCells count="7">
    <mergeCell ref="A23:B23"/>
    <mergeCell ref="A10:B10"/>
    <mergeCell ref="A1:O1"/>
    <mergeCell ref="A2:O2"/>
    <mergeCell ref="A3:O3"/>
    <mergeCell ref="A7:O7"/>
    <mergeCell ref="A6:O6"/>
  </mergeCells>
  <printOptions/>
  <pageMargins left="1.24" right="0.3937007874015748" top="0.6299212598425197" bottom="0.5118110236220472" header="0.36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Депатамент Финансов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Огурцова</dc:creator>
  <cp:keywords/>
  <dc:description/>
  <cp:lastModifiedBy> </cp:lastModifiedBy>
  <cp:lastPrinted>2008-09-29T07:30:18Z</cp:lastPrinted>
  <dcterms:created xsi:type="dcterms:W3CDTF">2005-05-06T07:09:42Z</dcterms:created>
  <dcterms:modified xsi:type="dcterms:W3CDTF">2008-10-06T05:26:04Z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