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'Лист1'!$8:$8</definedName>
    <definedName name="_xlnm.Print_Area" localSheetId="0">'Лист1'!$A$1:$E$117</definedName>
  </definedNames>
  <calcPr fullCalcOnLoad="1"/>
</workbook>
</file>

<file path=xl/sharedStrings.xml><?xml version="1.0" encoding="utf-8"?>
<sst xmlns="http://schemas.openxmlformats.org/spreadsheetml/2006/main" count="222" uniqueCount="221">
  <si>
    <t>Код</t>
  </si>
  <si>
    <t>Общегосударственные вопросы</t>
  </si>
  <si>
    <t>Судебная система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</si>
  <si>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</si>
  <si>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</si>
  <si>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</si>
  <si>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</si>
  <si>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</si>
  <si>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</si>
  <si>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</si>
  <si>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</si>
  <si>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</si>
  <si>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</si>
  <si>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</si>
  <si>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</si>
  <si>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</si>
  <si>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</si>
  <si>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</si>
  <si>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</si>
  <si>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</si>
  <si>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</si>
  <si>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Органы прокуратуры</t>
  </si>
  <si>
    <t>Органы внутренних дел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</si>
  <si>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</si>
  <si>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</si>
  <si>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</si>
  <si>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</si>
  <si>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</si>
  <si>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</si>
  <si>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</si>
  <si>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</si>
  <si>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</si>
  <si>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</si>
  <si>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</si>
  <si>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</si>
  <si>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</si>
  <si>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</si>
  <si>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</si>
  <si>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</si>
  <si>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</si>
  <si>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</si>
  <si>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</si>
  <si>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</si>
  <si>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</si>
  <si>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</si>
  <si>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</si>
  <si>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</si>
  <si>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</si>
  <si>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</si>
  <si>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</si>
  <si>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</si>
  <si>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</si>
  <si>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</si>
  <si>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</si>
  <si>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</si>
  <si>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</si>
  <si>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</si>
  <si>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</si>
  <si>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</si>
  <si>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</si>
  <si>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</si>
  <si>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</si>
  <si>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</si>
  <si>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Прикладные научные исследования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</si>
  <si>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</si>
  <si>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</si>
  <si>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</si>
  <si>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</si>
  <si>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</si>
  <si>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</si>
  <si>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Межбюджетные трансферты</t>
  </si>
  <si>
    <t>Наименование</t>
  </si>
  <si>
    <t>ВСЕГО</t>
  </si>
  <si>
    <t>ПРОФИЦИТ/ДЕФИЦИТ</t>
  </si>
  <si>
    <t>0100</t>
  </si>
  <si>
    <t>0102</t>
  </si>
  <si>
    <t>0103</t>
  </si>
  <si>
    <t>0104</t>
  </si>
  <si>
    <t>0105</t>
  </si>
  <si>
    <t>0106</t>
  </si>
  <si>
    <t>0107</t>
  </si>
  <si>
    <t>0112</t>
  </si>
  <si>
    <t>0113</t>
  </si>
  <si>
    <t>0200</t>
  </si>
  <si>
    <t>0203</t>
  </si>
  <si>
    <t>0300</t>
  </si>
  <si>
    <t>0302</t>
  </si>
  <si>
    <t>0309</t>
  </si>
  <si>
    <t>0310</t>
  </si>
  <si>
    <t>0313</t>
  </si>
  <si>
    <t>0400</t>
  </si>
  <si>
    <t>0401</t>
  </si>
  <si>
    <t>0402</t>
  </si>
  <si>
    <t>0404</t>
  </si>
  <si>
    <t>0405</t>
  </si>
  <si>
    <t>0408</t>
  </si>
  <si>
    <t>0409</t>
  </si>
  <si>
    <t>0411</t>
  </si>
  <si>
    <t>0500</t>
  </si>
  <si>
    <t>0504</t>
  </si>
  <si>
    <t>0600</t>
  </si>
  <si>
    <t>0601</t>
  </si>
  <si>
    <t>0602</t>
  </si>
  <si>
    <t>0604</t>
  </si>
  <si>
    <t>0700</t>
  </si>
  <si>
    <t>0702</t>
  </si>
  <si>
    <t>0703</t>
  </si>
  <si>
    <t>0704</t>
  </si>
  <si>
    <t>0705</t>
  </si>
  <si>
    <t>0707</t>
  </si>
  <si>
    <t>0708</t>
  </si>
  <si>
    <t>0709</t>
  </si>
  <si>
    <t>0800</t>
  </si>
  <si>
    <t>0801</t>
  </si>
  <si>
    <t>0804</t>
  </si>
  <si>
    <t>0806</t>
  </si>
  <si>
    <t>0900</t>
  </si>
  <si>
    <t>0901</t>
  </si>
  <si>
    <t>0902</t>
  </si>
  <si>
    <t>0904</t>
  </si>
  <si>
    <t>1000</t>
  </si>
  <si>
    <t>0410</t>
  </si>
  <si>
    <t>0407</t>
  </si>
  <si>
    <t>0503</t>
  </si>
  <si>
    <t>План (тыс. руб.)</t>
  </si>
  <si>
    <t>0502</t>
  </si>
  <si>
    <t>0304</t>
  </si>
  <si>
    <t>0706</t>
  </si>
  <si>
    <t>к Закону Ярославской области</t>
  </si>
  <si>
    <t>0406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</si>
  <si>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</si>
  <si>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</si>
  <si>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0114</t>
  </si>
  <si>
    <t>0204</t>
  </si>
  <si>
    <t>Обеспечение пожарной безопасности</t>
  </si>
  <si>
    <t>Топливо - энергетический комплекс</t>
  </si>
  <si>
    <t>0412</t>
  </si>
  <si>
    <t>0501</t>
  </si>
  <si>
    <t>Благоустройство</t>
  </si>
  <si>
    <t>0505</t>
  </si>
  <si>
    <t>Экологический контроль</t>
  </si>
  <si>
    <t>Сбор, удаление отходов и очистка сточных вод</t>
  </si>
  <si>
    <t>0603</t>
  </si>
  <si>
    <t>0605</t>
  </si>
  <si>
    <t>Охрана объектов растительного и животного мира и среды их обитания</t>
  </si>
  <si>
    <t>0701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</si>
  <si>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</si>
  <si>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</si>
  <si>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0802</t>
  </si>
  <si>
    <t>0803</t>
  </si>
  <si>
    <t>0805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</si>
  <si>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</si>
  <si>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</si>
  <si>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</si>
  <si>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</si>
  <si>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</si>
  <si>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Скорая медицинская помощь</t>
  </si>
  <si>
    <t>0905</t>
  </si>
  <si>
    <t>Санаторно-оздоровительная помощь</t>
  </si>
  <si>
    <t>0906</t>
  </si>
  <si>
    <t>0907</t>
  </si>
  <si>
    <t>Санитарно-эпидемиологическое благополучие</t>
  </si>
  <si>
    <t>0908</t>
  </si>
  <si>
    <t>Физическая культура и спорт</t>
  </si>
  <si>
    <t>0909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</si>
  <si>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</si>
  <si>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</si>
  <si>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0910</t>
  </si>
  <si>
    <t>1102</t>
  </si>
  <si>
    <t>1103</t>
  </si>
  <si>
    <t>1104</t>
  </si>
  <si>
    <t>Иные межбюджетные трансферты</t>
  </si>
  <si>
    <t>1105</t>
  </si>
  <si>
    <t>Межбюджетные трансферты бюджетам государственных внебюджетных фондов</t>
  </si>
  <si>
    <t>0108</t>
  </si>
  <si>
    <t>0109</t>
  </si>
  <si>
    <t>0110</t>
  </si>
  <si>
    <t>0111</t>
  </si>
  <si>
    <t>0201</t>
  </si>
  <si>
    <t>0202</t>
  </si>
  <si>
    <t>Модернизация Вооруженных Сил Российской Федерации и воинских формирований</t>
  </si>
  <si>
    <t>0205</t>
  </si>
  <si>
    <t>0206</t>
  </si>
  <si>
    <t>0207</t>
  </si>
  <si>
    <t>0208</t>
  </si>
  <si>
    <t>0209</t>
  </si>
  <si>
    <t>0301</t>
  </si>
  <si>
    <t>0303</t>
  </si>
  <si>
    <t>0305</t>
  </si>
  <si>
    <t>0306</t>
  </si>
  <si>
    <t>0307</t>
  </si>
  <si>
    <t>0308</t>
  </si>
  <si>
    <t>0311</t>
  </si>
  <si>
    <t>0312</t>
  </si>
  <si>
    <t>Модернизация  внутренних войск, войск графжданской обороны, а также правоохранительных и иных органов</t>
  </si>
  <si>
    <t>0314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</si>
  <si>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</si>
  <si>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</si>
  <si>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</si>
  <si>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</t>
  </si>
  <si>
    <t xml:space="preserve">Расходы за счет средств от предпринимательской и иной приносящей доход деятельности </t>
  </si>
  <si>
    <t>Расходы областного бюджета на 2008 год по разделам и подразделам классификации расходов бюджетов Российской Федерации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</si>
  <si>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</si>
  <si>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</si>
  <si>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</si>
  <si>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(финансового - бюджетного) надзора</t>
  </si>
  <si>
    <t>Заготовка, переработка, хранение и обеспечение безопасности донорской крови и ее компонентов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</si>
  <si>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</si>
  <si>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Дорожное хозяйство</t>
  </si>
  <si>
    <t>уточнение</t>
  </si>
  <si>
    <t xml:space="preserve">Власть </t>
  </si>
  <si>
    <t>Итого</t>
  </si>
  <si>
    <t>АПК</t>
  </si>
  <si>
    <t>Дорожники</t>
  </si>
  <si>
    <t>запруднова</t>
  </si>
  <si>
    <t>местное</t>
  </si>
  <si>
    <t>соцсфера</t>
  </si>
  <si>
    <t>пред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</si>
  <si>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</si>
  <si>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2</t>
  </si>
  <si>
    <t>от 02.10.2008 № 39-з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</si>
</sst>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2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1" xfId="18" applyNumberFormat="1" applyFont="1" applyFill="1" applyBorder="1" applyAlignment="1" applyProtection="1">
      <alignment horizontal="right" vertical="top" wrapText="1"/>
      <protection hidden="1"/>
    </xf>
    <xf numFmtId="0" fontId="1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1%20&#1076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0">
          <cell r="D130">
            <v>1514787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625" style="16" customWidth="1"/>
    <col min="2" max="2" width="66.875" style="10" customWidth="1"/>
    <col min="3" max="3" width="16.75390625" style="4" hidden="1" customWidth="1"/>
    <col min="4" max="4" width="11.125" style="4" hidden="1" customWidth="1"/>
    <col min="5" max="16384" width="11.875" style="4" customWidth="1"/>
  </cols>
  <sheetData>
    <row r="1" spans="1:5" s="10" customFormat="1" ht="18.75" customHeight="1">
      <c r="A1" s="19" t="s">
        <v>219</v>
      </c>
      <c r="B1" s="19"/>
      <c r="C1" s="19"/>
      <c r="D1" s="19"/>
      <c r="E1" s="19"/>
    </row>
    <row r="2" spans="1:5" s="10" customFormat="1" ht="15.75" customHeight="1">
      <c r="A2" s="19" t="s">
        <v>128</v>
      </c>
      <c r="B2" s="19"/>
      <c r="C2" s="19"/>
      <c r="D2" s="19"/>
      <c r="E2" s="19"/>
    </row>
    <row r="3" spans="1:5" s="10" customFormat="1" ht="18.75" customHeight="1">
      <c r="A3" s="19" t="s">
        <v>220</v>
      </c>
      <c r="B3" s="19"/>
      <c r="C3" s="19"/>
      <c r="D3" s="19"/>
      <c r="E3" s="19"/>
    </row>
    <row r="4" spans="1:2" s="10" customFormat="1" ht="18.75" customHeight="1">
      <c r="A4" s="19"/>
      <c r="B4" s="19"/>
    </row>
    <row r="5" spans="1:2" s="10" customFormat="1" ht="15.75">
      <c r="A5" s="11"/>
      <c r="B5" s="9"/>
    </row>
    <row r="6" spans="1:5" s="10" customFormat="1" ht="33.75" customHeight="1">
      <c r="A6" s="20" t="s">
        <v>201</v>
      </c>
      <c r="B6" s="20"/>
      <c r="C6" s="20"/>
      <c r="D6" s="20"/>
      <c r="E6" s="20"/>
    </row>
    <row r="7" s="10" customFormat="1" ht="15.75">
      <c r="A7" s="12"/>
    </row>
    <row r="8" spans="1:5" s="15" customFormat="1" ht="29.25" customHeight="1">
      <c r="A8" s="1" t="s">
        <v>0</v>
      </c>
      <c r="B8" s="13" t="s">
        <v>71</v>
      </c>
      <c r="C8" s="14" t="s">
        <v>124</v>
      </c>
      <c r="D8" s="14" t="s">
        <v>209</v>
      </c>
      <c r="E8" s="14" t="s">
        <v>124</v>
      </c>
    </row>
    <row r="9" spans="1:5" s="8" customFormat="1" ht="15.75">
      <c r="A9" s="6" t="s">
        <v>74</v>
      </c>
      <c r="B9" s="7" t="s">
        <v>1</v>
      </c>
      <c r="C9" s="5">
        <v>2527316</v>
      </c>
      <c r="D9" s="5">
        <f>SUM(D10:D22)</f>
        <v>17772</v>
      </c>
      <c r="E9" s="5">
        <f>C9+D9</f>
        <v>2545088</v>
      </c>
    </row>
    <row r="10" spans="1:5" ht="31.5">
      <c r="A10" s="1" t="s">
        <v>75</v>
      </c>
      <c r="B10" s="2" t="s">
        <v>130</v>
      </c>
      <c r="C10" s="3">
        <v>2529</v>
      </c>
      <c r="D10" s="3"/>
      <c r="E10" s="3">
        <f aca="true" t="shared" si="0" ref="E10:E73">C10+D10</f>
        <v>2529</v>
      </c>
    </row>
    <row r="11" spans="1:5" ht="48" customHeight="1">
      <c r="A11" s="1" t="s">
        <v>76</v>
      </c>
      <c r="B11" s="2" t="s">
        <v>207</v>
      </c>
      <c r="C11" s="3">
        <v>109367</v>
      </c>
      <c r="D11" s="3"/>
      <c r="E11" s="3">
        <f t="shared" si="0"/>
        <v>109367</v>
      </c>
    </row>
    <row r="12" spans="1:5" ht="47.25">
      <c r="A12" s="1" t="s">
        <v>77</v>
      </c>
      <c r="B12" s="2" t="s">
        <v>131</v>
      </c>
      <c r="C12" s="3">
        <v>493244</v>
      </c>
      <c r="D12" s="3">
        <v>-24831</v>
      </c>
      <c r="E12" s="3">
        <f t="shared" si="0"/>
        <v>468413</v>
      </c>
    </row>
    <row r="13" spans="1:5" ht="15.75">
      <c r="A13" s="1" t="s">
        <v>78</v>
      </c>
      <c r="B13" s="2" t="s">
        <v>2</v>
      </c>
      <c r="C13" s="3">
        <v>65172</v>
      </c>
      <c r="D13" s="3"/>
      <c r="E13" s="3">
        <f t="shared" si="0"/>
        <v>65172</v>
      </c>
    </row>
    <row r="14" spans="1:5" ht="30.75" customHeight="1">
      <c r="A14" s="1" t="s">
        <v>79</v>
      </c>
      <c r="B14" s="2" t="s">
        <v>205</v>
      </c>
      <c r="C14" s="3">
        <v>110832</v>
      </c>
      <c r="D14" s="3">
        <f>5880+1500</f>
        <v>7380</v>
      </c>
      <c r="E14" s="3">
        <f t="shared" si="0"/>
        <v>118212</v>
      </c>
    </row>
    <row r="15" spans="1:5" ht="15.75" customHeight="1">
      <c r="A15" s="1" t="s">
        <v>80</v>
      </c>
      <c r="B15" s="2" t="s">
        <v>3</v>
      </c>
      <c r="C15" s="3">
        <v>55821</v>
      </c>
      <c r="D15" s="3">
        <v>832</v>
      </c>
      <c r="E15" s="3">
        <f t="shared" si="0"/>
        <v>56653</v>
      </c>
    </row>
    <row r="16" spans="1:5" ht="15.75" hidden="1">
      <c r="A16" s="1" t="s">
        <v>174</v>
      </c>
      <c r="B16" s="2" t="s">
        <v>4</v>
      </c>
      <c r="C16" s="3">
        <v>0</v>
      </c>
      <c r="D16" s="3"/>
      <c r="E16" s="3">
        <f t="shared" si="0"/>
        <v>0</v>
      </c>
    </row>
    <row r="17" spans="1:5" ht="15.75" hidden="1">
      <c r="A17" s="1" t="s">
        <v>175</v>
      </c>
      <c r="B17" s="2" t="s">
        <v>5</v>
      </c>
      <c r="C17" s="3">
        <v>0</v>
      </c>
      <c r="D17" s="3"/>
      <c r="E17" s="3">
        <f t="shared" si="0"/>
        <v>0</v>
      </c>
    </row>
    <row r="18" spans="1:5" ht="15.75" hidden="1">
      <c r="A18" s="1" t="s">
        <v>176</v>
      </c>
      <c r="B18" s="2" t="s">
        <v>6</v>
      </c>
      <c r="C18" s="3">
        <v>0</v>
      </c>
      <c r="D18" s="3"/>
      <c r="E18" s="3">
        <f t="shared" si="0"/>
        <v>0</v>
      </c>
    </row>
    <row r="19" spans="1:5" ht="15.75">
      <c r="A19" s="1" t="s">
        <v>177</v>
      </c>
      <c r="B19" s="2" t="s">
        <v>7</v>
      </c>
      <c r="C19" s="3">
        <v>780280</v>
      </c>
      <c r="D19" s="3"/>
      <c r="E19" s="3">
        <f t="shared" si="0"/>
        <v>780280</v>
      </c>
    </row>
    <row r="20" spans="1:5" ht="15.75">
      <c r="A20" s="1" t="s">
        <v>81</v>
      </c>
      <c r="B20" s="2" t="s">
        <v>8</v>
      </c>
      <c r="C20" s="3">
        <v>260000</v>
      </c>
      <c r="D20" s="3"/>
      <c r="E20" s="3">
        <f t="shared" si="0"/>
        <v>260000</v>
      </c>
    </row>
    <row r="21" spans="1:5" ht="31.5" hidden="1">
      <c r="A21" s="1" t="s">
        <v>82</v>
      </c>
      <c r="B21" s="2" t="s">
        <v>9</v>
      </c>
      <c r="C21" s="3">
        <v>0</v>
      </c>
      <c r="D21" s="3"/>
      <c r="E21" s="3">
        <f t="shared" si="0"/>
        <v>0</v>
      </c>
    </row>
    <row r="22" spans="1:5" ht="15.75">
      <c r="A22" s="1" t="s">
        <v>132</v>
      </c>
      <c r="B22" s="2" t="s">
        <v>10</v>
      </c>
      <c r="C22" s="3">
        <v>650071</v>
      </c>
      <c r="D22" s="3">
        <f>12020-1-128+24000-1500</f>
        <v>34391</v>
      </c>
      <c r="E22" s="3">
        <f t="shared" si="0"/>
        <v>684462</v>
      </c>
    </row>
    <row r="23" spans="1:5" s="8" customFormat="1" ht="15.75">
      <c r="A23" s="6" t="s">
        <v>83</v>
      </c>
      <c r="B23" s="7" t="s">
        <v>11</v>
      </c>
      <c r="C23" s="5">
        <v>22664</v>
      </c>
      <c r="D23" s="5">
        <f>SUM(D24:D32)</f>
        <v>0</v>
      </c>
      <c r="E23" s="5">
        <f t="shared" si="0"/>
        <v>22664</v>
      </c>
    </row>
    <row r="24" spans="1:5" ht="15.75" hidden="1">
      <c r="A24" s="1" t="s">
        <v>178</v>
      </c>
      <c r="B24" s="2" t="s">
        <v>12</v>
      </c>
      <c r="C24" s="3">
        <v>0</v>
      </c>
      <c r="D24" s="3"/>
      <c r="E24" s="3">
        <f t="shared" si="0"/>
        <v>0</v>
      </c>
    </row>
    <row r="25" spans="1:5" ht="31.5" hidden="1">
      <c r="A25" s="1" t="s">
        <v>179</v>
      </c>
      <c r="B25" s="2" t="s">
        <v>180</v>
      </c>
      <c r="C25" s="3">
        <v>0</v>
      </c>
      <c r="D25" s="3"/>
      <c r="E25" s="3">
        <f t="shared" si="0"/>
        <v>0</v>
      </c>
    </row>
    <row r="26" spans="1:5" ht="15.75" hidden="1">
      <c r="A26" s="1" t="s">
        <v>84</v>
      </c>
      <c r="B26" s="2" t="s">
        <v>13</v>
      </c>
      <c r="C26" s="3">
        <v>0</v>
      </c>
      <c r="D26" s="3"/>
      <c r="E26" s="3">
        <f t="shared" si="0"/>
        <v>0</v>
      </c>
    </row>
    <row r="27" spans="1:5" ht="15.75">
      <c r="A27" s="1" t="s">
        <v>133</v>
      </c>
      <c r="B27" s="2" t="s">
        <v>14</v>
      </c>
      <c r="C27" s="3">
        <v>22664</v>
      </c>
      <c r="D27" s="3"/>
      <c r="E27" s="3">
        <f t="shared" si="0"/>
        <v>22664</v>
      </c>
    </row>
    <row r="28" spans="1:5" ht="31.5" hidden="1">
      <c r="A28" s="1" t="s">
        <v>181</v>
      </c>
      <c r="B28" s="2" t="s">
        <v>15</v>
      </c>
      <c r="C28" s="3">
        <v>0</v>
      </c>
      <c r="D28" s="3"/>
      <c r="E28" s="3">
        <f t="shared" si="0"/>
        <v>0</v>
      </c>
    </row>
    <row r="29" spans="1:5" ht="15.75" hidden="1">
      <c r="A29" s="1" t="s">
        <v>182</v>
      </c>
      <c r="B29" s="2" t="s">
        <v>16</v>
      </c>
      <c r="C29" s="3">
        <v>0</v>
      </c>
      <c r="D29" s="3"/>
      <c r="E29" s="3">
        <f t="shared" si="0"/>
        <v>0</v>
      </c>
    </row>
    <row r="30" spans="1:5" ht="31.5" hidden="1">
      <c r="A30" s="1" t="s">
        <v>183</v>
      </c>
      <c r="B30" s="2" t="s">
        <v>17</v>
      </c>
      <c r="C30" s="3">
        <v>0</v>
      </c>
      <c r="D30" s="3"/>
      <c r="E30" s="3">
        <f t="shared" si="0"/>
        <v>0</v>
      </c>
    </row>
    <row r="31" spans="1:5" ht="31.5" hidden="1">
      <c r="A31" s="1" t="s">
        <v>184</v>
      </c>
      <c r="B31" s="2" t="s">
        <v>18</v>
      </c>
      <c r="C31" s="3">
        <v>0</v>
      </c>
      <c r="D31" s="3"/>
      <c r="E31" s="3">
        <f t="shared" si="0"/>
        <v>0</v>
      </c>
    </row>
    <row r="32" spans="1:5" ht="15.75" hidden="1">
      <c r="A32" s="1" t="s">
        <v>185</v>
      </c>
      <c r="B32" s="2" t="s">
        <v>19</v>
      </c>
      <c r="C32" s="3">
        <v>0</v>
      </c>
      <c r="D32" s="3"/>
      <c r="E32" s="3">
        <f t="shared" si="0"/>
        <v>0</v>
      </c>
    </row>
    <row r="33" spans="1:5" s="8" customFormat="1" ht="16.5" customHeight="1">
      <c r="A33" s="6" t="s">
        <v>85</v>
      </c>
      <c r="B33" s="7" t="s">
        <v>20</v>
      </c>
      <c r="C33" s="5">
        <v>1199860</v>
      </c>
      <c r="D33" s="5">
        <f>SUM(D34:D47)</f>
        <v>-36690</v>
      </c>
      <c r="E33" s="5">
        <f t="shared" si="0"/>
        <v>1163170</v>
      </c>
    </row>
    <row r="34" spans="1:5" ht="15.75" hidden="1">
      <c r="A34" s="1" t="s">
        <v>186</v>
      </c>
      <c r="B34" s="2" t="s">
        <v>21</v>
      </c>
      <c r="C34" s="3">
        <v>0</v>
      </c>
      <c r="D34" s="3"/>
      <c r="E34" s="3">
        <f t="shared" si="0"/>
        <v>0</v>
      </c>
    </row>
    <row r="35" spans="1:5" ht="15.75">
      <c r="A35" s="1" t="s">
        <v>86</v>
      </c>
      <c r="B35" s="2" t="s">
        <v>22</v>
      </c>
      <c r="C35" s="3">
        <v>696477</v>
      </c>
      <c r="D35" s="3">
        <v>-1000</v>
      </c>
      <c r="E35" s="3">
        <f t="shared" si="0"/>
        <v>695477</v>
      </c>
    </row>
    <row r="36" spans="1:5" ht="15.75" hidden="1">
      <c r="A36" s="1" t="s">
        <v>187</v>
      </c>
      <c r="B36" s="2" t="s">
        <v>23</v>
      </c>
      <c r="C36" s="3">
        <v>0</v>
      </c>
      <c r="D36" s="3"/>
      <c r="E36" s="3">
        <f t="shared" si="0"/>
        <v>0</v>
      </c>
    </row>
    <row r="37" spans="1:5" ht="15.75" hidden="1">
      <c r="A37" s="1" t="s">
        <v>126</v>
      </c>
      <c r="B37" s="2" t="s">
        <v>24</v>
      </c>
      <c r="C37" s="3">
        <v>0</v>
      </c>
      <c r="D37" s="3"/>
      <c r="E37" s="3">
        <f t="shared" si="0"/>
        <v>0</v>
      </c>
    </row>
    <row r="38" spans="1:5" ht="15.75" hidden="1">
      <c r="A38" s="1" t="s">
        <v>188</v>
      </c>
      <c r="B38" s="2" t="s">
        <v>25</v>
      </c>
      <c r="C38" s="3">
        <v>0</v>
      </c>
      <c r="D38" s="3"/>
      <c r="E38" s="3">
        <f t="shared" si="0"/>
        <v>0</v>
      </c>
    </row>
    <row r="39" spans="1:5" ht="15.75" hidden="1">
      <c r="A39" s="1" t="s">
        <v>189</v>
      </c>
      <c r="B39" s="2" t="s">
        <v>26</v>
      </c>
      <c r="C39" s="3">
        <v>0</v>
      </c>
      <c r="D39" s="3"/>
      <c r="E39" s="3">
        <f t="shared" si="0"/>
        <v>0</v>
      </c>
    </row>
    <row r="40" spans="1:5" ht="15.75" hidden="1">
      <c r="A40" s="1" t="s">
        <v>190</v>
      </c>
      <c r="B40" s="2" t="s">
        <v>27</v>
      </c>
      <c r="C40" s="3">
        <v>0</v>
      </c>
      <c r="D40" s="3"/>
      <c r="E40" s="3">
        <f t="shared" si="0"/>
        <v>0</v>
      </c>
    </row>
    <row r="41" spans="1:5" ht="31.5" hidden="1">
      <c r="A41" s="1" t="s">
        <v>191</v>
      </c>
      <c r="B41" s="2" t="s">
        <v>28</v>
      </c>
      <c r="C41" s="3">
        <v>0</v>
      </c>
      <c r="D41" s="3"/>
      <c r="E41" s="3">
        <f t="shared" si="0"/>
        <v>0</v>
      </c>
    </row>
    <row r="42" spans="1:5" ht="33" customHeight="1">
      <c r="A42" s="1" t="s">
        <v>87</v>
      </c>
      <c r="B42" s="2" t="s">
        <v>218</v>
      </c>
      <c r="C42" s="3">
        <v>76925</v>
      </c>
      <c r="D42" s="3"/>
      <c r="E42" s="3">
        <f>C42+D42</f>
        <v>76925</v>
      </c>
    </row>
    <row r="43" spans="1:5" ht="15.75">
      <c r="A43" s="1" t="s">
        <v>88</v>
      </c>
      <c r="B43" s="2" t="s">
        <v>134</v>
      </c>
      <c r="C43" s="3">
        <v>426458</v>
      </c>
      <c r="D43" s="3">
        <v>-35690</v>
      </c>
      <c r="E43" s="3">
        <f>C43+D43</f>
        <v>390768</v>
      </c>
    </row>
    <row r="44" spans="1:5" ht="15.75" hidden="1">
      <c r="A44" s="1" t="s">
        <v>192</v>
      </c>
      <c r="B44" s="2" t="s">
        <v>29</v>
      </c>
      <c r="C44" s="3">
        <v>0</v>
      </c>
      <c r="D44" s="3"/>
      <c r="E44" s="3">
        <f t="shared" si="0"/>
        <v>0</v>
      </c>
    </row>
    <row r="45" spans="1:5" ht="31.5" hidden="1">
      <c r="A45" s="1" t="s">
        <v>193</v>
      </c>
      <c r="B45" s="2" t="s">
        <v>194</v>
      </c>
      <c r="C45" s="3">
        <v>0</v>
      </c>
      <c r="D45" s="3"/>
      <c r="E45" s="3">
        <f t="shared" si="0"/>
        <v>0</v>
      </c>
    </row>
    <row r="46" spans="1:5" ht="31.5" hidden="1">
      <c r="A46" s="1" t="s">
        <v>89</v>
      </c>
      <c r="B46" s="2" t="s">
        <v>30</v>
      </c>
      <c r="C46" s="3">
        <v>0</v>
      </c>
      <c r="D46" s="3"/>
      <c r="E46" s="3">
        <f t="shared" si="0"/>
        <v>0</v>
      </c>
    </row>
    <row r="47" spans="1:5" ht="31.5" hidden="1">
      <c r="A47" s="1" t="s">
        <v>195</v>
      </c>
      <c r="B47" s="2" t="s">
        <v>31</v>
      </c>
      <c r="C47" s="3">
        <v>0</v>
      </c>
      <c r="D47" s="3"/>
      <c r="E47" s="3">
        <f t="shared" si="0"/>
        <v>0</v>
      </c>
    </row>
    <row r="48" spans="1:5" s="8" customFormat="1" ht="15.75">
      <c r="A48" s="6" t="s">
        <v>90</v>
      </c>
      <c r="B48" s="7" t="s">
        <v>32</v>
      </c>
      <c r="C48" s="5">
        <v>4473851</v>
      </c>
      <c r="D48" s="5">
        <f>SUM(D49:D60)</f>
        <v>95367</v>
      </c>
      <c r="E48" s="5">
        <f t="shared" si="0"/>
        <v>4569218</v>
      </c>
    </row>
    <row r="49" spans="1:5" ht="15.75">
      <c r="A49" s="1" t="s">
        <v>91</v>
      </c>
      <c r="B49" s="2" t="s">
        <v>33</v>
      </c>
      <c r="C49" s="3">
        <v>192653</v>
      </c>
      <c r="D49" s="3">
        <f>1227+128</f>
        <v>1355</v>
      </c>
      <c r="E49" s="3">
        <f t="shared" si="0"/>
        <v>194008</v>
      </c>
    </row>
    <row r="50" spans="1:5" ht="15.75">
      <c r="A50" s="1" t="s">
        <v>92</v>
      </c>
      <c r="B50" s="2" t="s">
        <v>135</v>
      </c>
      <c r="C50" s="3">
        <v>41379</v>
      </c>
      <c r="D50" s="3">
        <v>1017</v>
      </c>
      <c r="E50" s="3">
        <f t="shared" si="0"/>
        <v>42396</v>
      </c>
    </row>
    <row r="51" spans="1:5" ht="15.75" hidden="1">
      <c r="A51" s="1">
        <v>403</v>
      </c>
      <c r="B51" s="2" t="s">
        <v>34</v>
      </c>
      <c r="C51" s="3">
        <v>0</v>
      </c>
      <c r="D51" s="3"/>
      <c r="E51" s="3">
        <f t="shared" si="0"/>
        <v>0</v>
      </c>
    </row>
    <row r="52" spans="1:5" ht="15.75">
      <c r="A52" s="1" t="s">
        <v>93</v>
      </c>
      <c r="B52" s="2" t="s">
        <v>35</v>
      </c>
      <c r="C52" s="3">
        <v>3700</v>
      </c>
      <c r="D52" s="3"/>
      <c r="E52" s="3">
        <f t="shared" si="0"/>
        <v>3700</v>
      </c>
    </row>
    <row r="53" spans="1:5" ht="15.75">
      <c r="A53" s="1" t="s">
        <v>94</v>
      </c>
      <c r="B53" s="2" t="s">
        <v>36</v>
      </c>
      <c r="C53" s="3">
        <v>905694</v>
      </c>
      <c r="D53" s="3">
        <f>1276+50975</f>
        <v>52251</v>
      </c>
      <c r="E53" s="3">
        <f t="shared" si="0"/>
        <v>957945</v>
      </c>
    </row>
    <row r="54" spans="1:5" ht="15.75">
      <c r="A54" s="1" t="s">
        <v>129</v>
      </c>
      <c r="B54" s="2" t="s">
        <v>37</v>
      </c>
      <c r="C54" s="3">
        <v>17851</v>
      </c>
      <c r="D54" s="3"/>
      <c r="E54" s="3">
        <f t="shared" si="0"/>
        <v>17851</v>
      </c>
    </row>
    <row r="55" spans="1:5" ht="15.75">
      <c r="A55" s="1" t="s">
        <v>122</v>
      </c>
      <c r="B55" s="2" t="s">
        <v>38</v>
      </c>
      <c r="C55" s="3">
        <v>175067</v>
      </c>
      <c r="D55" s="3"/>
      <c r="E55" s="3">
        <f t="shared" si="0"/>
        <v>175067</v>
      </c>
    </row>
    <row r="56" spans="1:5" ht="15.75">
      <c r="A56" s="1" t="s">
        <v>95</v>
      </c>
      <c r="B56" s="2" t="s">
        <v>39</v>
      </c>
      <c r="C56" s="3">
        <v>191232</v>
      </c>
      <c r="D56" s="3">
        <f>30000+4100</f>
        <v>34100</v>
      </c>
      <c r="E56" s="3">
        <f t="shared" si="0"/>
        <v>225332</v>
      </c>
    </row>
    <row r="57" spans="1:5" ht="15.75">
      <c r="A57" s="1" t="s">
        <v>96</v>
      </c>
      <c r="B57" s="2" t="s">
        <v>208</v>
      </c>
      <c r="C57" s="3">
        <v>2736169</v>
      </c>
      <c r="D57" s="3">
        <f>503+16560+5000</f>
        <v>22063</v>
      </c>
      <c r="E57" s="3">
        <f t="shared" si="0"/>
        <v>2758232</v>
      </c>
    </row>
    <row r="58" spans="1:5" ht="15.75" hidden="1">
      <c r="A58" s="1" t="s">
        <v>121</v>
      </c>
      <c r="B58" s="2" t="s">
        <v>40</v>
      </c>
      <c r="C58" s="3">
        <v>0</v>
      </c>
      <c r="D58" s="3"/>
      <c r="E58" s="3">
        <f t="shared" si="0"/>
        <v>0</v>
      </c>
    </row>
    <row r="59" spans="1:5" ht="31.5" hidden="1">
      <c r="A59" s="1" t="s">
        <v>97</v>
      </c>
      <c r="B59" s="2" t="s">
        <v>41</v>
      </c>
      <c r="C59" s="3">
        <v>0</v>
      </c>
      <c r="D59" s="3"/>
      <c r="E59" s="3">
        <f t="shared" si="0"/>
        <v>0</v>
      </c>
    </row>
    <row r="60" spans="1:5" ht="15.75">
      <c r="A60" s="1" t="s">
        <v>136</v>
      </c>
      <c r="B60" s="2" t="s">
        <v>42</v>
      </c>
      <c r="C60" s="3">
        <v>210106</v>
      </c>
      <c r="D60" s="3">
        <f>-10419-5000</f>
        <v>-15419</v>
      </c>
      <c r="E60" s="3">
        <f t="shared" si="0"/>
        <v>194687</v>
      </c>
    </row>
    <row r="61" spans="1:5" s="8" customFormat="1" ht="15.75">
      <c r="A61" s="6" t="s">
        <v>98</v>
      </c>
      <c r="B61" s="7" t="s">
        <v>43</v>
      </c>
      <c r="C61" s="5">
        <v>146447</v>
      </c>
      <c r="D61" s="5">
        <f>SUM(D62:D66)</f>
        <v>-24002</v>
      </c>
      <c r="E61" s="5">
        <f t="shared" si="0"/>
        <v>122445</v>
      </c>
    </row>
    <row r="62" spans="1:5" ht="15.75" hidden="1">
      <c r="A62" s="1" t="s">
        <v>137</v>
      </c>
      <c r="B62" s="2" t="s">
        <v>44</v>
      </c>
      <c r="C62" s="3">
        <v>22264</v>
      </c>
      <c r="D62" s="3">
        <v>-22264</v>
      </c>
      <c r="E62" s="3">
        <f t="shared" si="0"/>
        <v>0</v>
      </c>
    </row>
    <row r="63" spans="1:5" ht="15.75">
      <c r="A63" s="1" t="s">
        <v>125</v>
      </c>
      <c r="B63" s="2" t="s">
        <v>45</v>
      </c>
      <c r="C63" s="3">
        <v>32586</v>
      </c>
      <c r="D63" s="3">
        <v>-1632</v>
      </c>
      <c r="E63" s="3">
        <f t="shared" si="0"/>
        <v>30954</v>
      </c>
    </row>
    <row r="64" spans="1:5" ht="15.75" hidden="1">
      <c r="A64" s="1" t="s">
        <v>123</v>
      </c>
      <c r="B64" s="2" t="s">
        <v>138</v>
      </c>
      <c r="C64" s="3">
        <v>0</v>
      </c>
      <c r="D64" s="3"/>
      <c r="E64" s="3">
        <f t="shared" si="0"/>
        <v>0</v>
      </c>
    </row>
    <row r="65" spans="1:5" ht="31.5" hidden="1">
      <c r="A65" s="1" t="s">
        <v>99</v>
      </c>
      <c r="B65" s="2" t="s">
        <v>46</v>
      </c>
      <c r="C65" s="3">
        <v>0</v>
      </c>
      <c r="D65" s="3"/>
      <c r="E65" s="3">
        <f t="shared" si="0"/>
        <v>0</v>
      </c>
    </row>
    <row r="66" spans="1:5" ht="14.25" customHeight="1">
      <c r="A66" s="1" t="s">
        <v>139</v>
      </c>
      <c r="B66" s="2" t="s">
        <v>47</v>
      </c>
      <c r="C66" s="3">
        <v>91597</v>
      </c>
      <c r="D66" s="3">
        <v>-106</v>
      </c>
      <c r="E66" s="3">
        <f t="shared" si="0"/>
        <v>91491</v>
      </c>
    </row>
    <row r="67" spans="1:5" s="8" customFormat="1" ht="15.75">
      <c r="A67" s="6" t="s">
        <v>100</v>
      </c>
      <c r="B67" s="7" t="s">
        <v>48</v>
      </c>
      <c r="C67" s="5">
        <v>49670</v>
      </c>
      <c r="D67" s="5">
        <f>SUM(D68:D72)</f>
        <v>-1109</v>
      </c>
      <c r="E67" s="5">
        <f t="shared" si="0"/>
        <v>48561</v>
      </c>
    </row>
    <row r="68" spans="1:5" ht="15.75" hidden="1">
      <c r="A68" s="1" t="s">
        <v>101</v>
      </c>
      <c r="B68" s="2" t="s">
        <v>140</v>
      </c>
      <c r="C68" s="3">
        <v>0</v>
      </c>
      <c r="D68" s="3"/>
      <c r="E68" s="3">
        <f t="shared" si="0"/>
        <v>0</v>
      </c>
    </row>
    <row r="69" spans="1:5" ht="15.75" customHeight="1" hidden="1">
      <c r="A69" s="1" t="s">
        <v>102</v>
      </c>
      <c r="B69" s="2" t="s">
        <v>141</v>
      </c>
      <c r="C69" s="3">
        <v>0</v>
      </c>
      <c r="D69" s="3"/>
      <c r="E69" s="3">
        <f t="shared" si="0"/>
        <v>0</v>
      </c>
    </row>
    <row r="70" spans="1:5" ht="36" customHeight="1" hidden="1">
      <c r="A70" s="1" t="s">
        <v>142</v>
      </c>
      <c r="B70" s="2" t="s">
        <v>144</v>
      </c>
      <c r="C70" s="3">
        <v>0</v>
      </c>
      <c r="D70" s="3"/>
      <c r="E70" s="3">
        <f t="shared" si="0"/>
        <v>0</v>
      </c>
    </row>
    <row r="71" spans="1:5" ht="31.5" hidden="1">
      <c r="A71" s="1" t="s">
        <v>103</v>
      </c>
      <c r="B71" s="2" t="s">
        <v>49</v>
      </c>
      <c r="C71" s="3">
        <v>0</v>
      </c>
      <c r="D71" s="3"/>
      <c r="E71" s="3">
        <f t="shared" si="0"/>
        <v>0</v>
      </c>
    </row>
    <row r="72" spans="1:5" ht="15.75">
      <c r="A72" s="1" t="s">
        <v>143</v>
      </c>
      <c r="B72" s="2" t="s">
        <v>50</v>
      </c>
      <c r="C72" s="3">
        <v>49670</v>
      </c>
      <c r="D72" s="3">
        <f>1681-2790</f>
        <v>-1109</v>
      </c>
      <c r="E72" s="3">
        <f t="shared" si="0"/>
        <v>48561</v>
      </c>
    </row>
    <row r="73" spans="1:5" s="8" customFormat="1" ht="15.75">
      <c r="A73" s="6" t="s">
        <v>104</v>
      </c>
      <c r="B73" s="7" t="s">
        <v>51</v>
      </c>
      <c r="C73" s="5">
        <v>1835602</v>
      </c>
      <c r="D73" s="5">
        <f>SUM(D74:D82)</f>
        <v>-8940</v>
      </c>
      <c r="E73" s="5">
        <f t="shared" si="0"/>
        <v>1826662</v>
      </c>
    </row>
    <row r="74" spans="1:5" ht="15.75" hidden="1">
      <c r="A74" s="1" t="s">
        <v>145</v>
      </c>
      <c r="B74" s="2" t="s">
        <v>52</v>
      </c>
      <c r="C74" s="3">
        <v>0</v>
      </c>
      <c r="D74" s="3"/>
      <c r="E74" s="3">
        <f aca="true" t="shared" si="1" ref="E74:E116">C74+D74</f>
        <v>0</v>
      </c>
    </row>
    <row r="75" spans="1:5" ht="15.75">
      <c r="A75" s="1" t="s">
        <v>105</v>
      </c>
      <c r="B75" s="2" t="s">
        <v>53</v>
      </c>
      <c r="C75" s="3">
        <v>451490</v>
      </c>
      <c r="D75" s="3">
        <v>1230</v>
      </c>
      <c r="E75" s="3">
        <f t="shared" si="1"/>
        <v>452720</v>
      </c>
    </row>
    <row r="76" spans="1:5" ht="15.75">
      <c r="A76" s="1" t="s">
        <v>106</v>
      </c>
      <c r="B76" s="2" t="s">
        <v>54</v>
      </c>
      <c r="C76" s="3">
        <v>667860</v>
      </c>
      <c r="D76" s="3">
        <v>15485</v>
      </c>
      <c r="E76" s="3">
        <f t="shared" si="1"/>
        <v>683345</v>
      </c>
    </row>
    <row r="77" spans="1:5" ht="15.75">
      <c r="A77" s="1" t="s">
        <v>107</v>
      </c>
      <c r="B77" s="2" t="s">
        <v>55</v>
      </c>
      <c r="C77" s="3">
        <v>299862</v>
      </c>
      <c r="D77" s="3">
        <v>18565</v>
      </c>
      <c r="E77" s="3">
        <f t="shared" si="1"/>
        <v>318427</v>
      </c>
    </row>
    <row r="78" spans="1:5" ht="33" customHeight="1">
      <c r="A78" s="1" t="s">
        <v>108</v>
      </c>
      <c r="B78" s="2" t="s">
        <v>146</v>
      </c>
      <c r="C78" s="3">
        <v>67881</v>
      </c>
      <c r="D78" s="3">
        <v>-17000</v>
      </c>
      <c r="E78" s="3">
        <f t="shared" si="1"/>
        <v>50881</v>
      </c>
    </row>
    <row r="79" spans="1:5" ht="15.75" hidden="1">
      <c r="A79" s="1" t="s">
        <v>127</v>
      </c>
      <c r="B79" s="2" t="s">
        <v>147</v>
      </c>
      <c r="C79" s="3">
        <v>0</v>
      </c>
      <c r="D79" s="3"/>
      <c r="E79" s="3">
        <f t="shared" si="1"/>
        <v>0</v>
      </c>
    </row>
    <row r="80" spans="1:5" ht="15.75">
      <c r="A80" s="1" t="s">
        <v>109</v>
      </c>
      <c r="B80" s="2" t="s">
        <v>56</v>
      </c>
      <c r="C80" s="3">
        <v>63587</v>
      </c>
      <c r="D80" s="3">
        <v>-250</v>
      </c>
      <c r="E80" s="3">
        <f t="shared" si="1"/>
        <v>63337</v>
      </c>
    </row>
    <row r="81" spans="1:5" ht="15.75" hidden="1">
      <c r="A81" s="1" t="s">
        <v>110</v>
      </c>
      <c r="B81" s="2" t="s">
        <v>57</v>
      </c>
      <c r="C81" s="3">
        <v>0</v>
      </c>
      <c r="D81" s="3"/>
      <c r="E81" s="3">
        <f t="shared" si="1"/>
        <v>0</v>
      </c>
    </row>
    <row r="82" spans="1:5" ht="15.75">
      <c r="A82" s="1" t="s">
        <v>111</v>
      </c>
      <c r="B82" s="2" t="s">
        <v>58</v>
      </c>
      <c r="C82" s="3">
        <v>284922</v>
      </c>
      <c r="D82" s="3">
        <v>-26970</v>
      </c>
      <c r="E82" s="3">
        <f t="shared" si="1"/>
        <v>257952</v>
      </c>
    </row>
    <row r="83" spans="1:5" s="8" customFormat="1" ht="18.75" customHeight="1">
      <c r="A83" s="6" t="s">
        <v>112</v>
      </c>
      <c r="B83" s="7" t="s">
        <v>202</v>
      </c>
      <c r="C83" s="5">
        <v>495337</v>
      </c>
      <c r="D83" s="5">
        <f>SUM(D84:D89)</f>
        <v>1358</v>
      </c>
      <c r="E83" s="5">
        <f t="shared" si="1"/>
        <v>496695</v>
      </c>
    </row>
    <row r="84" spans="1:5" ht="15.75">
      <c r="A84" s="1" t="s">
        <v>113</v>
      </c>
      <c r="B84" s="2" t="s">
        <v>59</v>
      </c>
      <c r="C84" s="3">
        <v>457311</v>
      </c>
      <c r="D84" s="3">
        <v>793</v>
      </c>
      <c r="E84" s="3">
        <f t="shared" si="1"/>
        <v>458104</v>
      </c>
    </row>
    <row r="85" spans="1:5" ht="15.75" hidden="1">
      <c r="A85" s="1" t="s">
        <v>148</v>
      </c>
      <c r="B85" s="2" t="s">
        <v>60</v>
      </c>
      <c r="C85" s="3">
        <v>0</v>
      </c>
      <c r="D85" s="3"/>
      <c r="E85" s="3">
        <f t="shared" si="1"/>
        <v>0</v>
      </c>
    </row>
    <row r="86" spans="1:5" ht="15.75" hidden="1">
      <c r="A86" s="1" t="s">
        <v>149</v>
      </c>
      <c r="B86" s="2" t="s">
        <v>61</v>
      </c>
      <c r="C86" s="3">
        <v>0</v>
      </c>
      <c r="D86" s="3"/>
      <c r="E86" s="3">
        <f t="shared" si="1"/>
        <v>0</v>
      </c>
    </row>
    <row r="87" spans="1:5" ht="15.75">
      <c r="A87" s="1" t="s">
        <v>114</v>
      </c>
      <c r="B87" s="2" t="s">
        <v>62</v>
      </c>
      <c r="C87" s="3">
        <v>1000</v>
      </c>
      <c r="D87" s="3"/>
      <c r="E87" s="3">
        <f t="shared" si="1"/>
        <v>1000</v>
      </c>
    </row>
    <row r="88" spans="1:5" ht="31.5" hidden="1">
      <c r="A88" s="1" t="s">
        <v>150</v>
      </c>
      <c r="B88" s="2" t="s">
        <v>63</v>
      </c>
      <c r="C88" s="3">
        <v>0</v>
      </c>
      <c r="D88" s="3"/>
      <c r="E88" s="3">
        <f t="shared" si="1"/>
        <v>0</v>
      </c>
    </row>
    <row r="89" spans="1:5" ht="31.5">
      <c r="A89" s="1" t="s">
        <v>115</v>
      </c>
      <c r="B89" s="2" t="s">
        <v>203</v>
      </c>
      <c r="C89" s="3">
        <v>37026</v>
      </c>
      <c r="D89" s="3">
        <f>555+10</f>
        <v>565</v>
      </c>
      <c r="E89" s="3">
        <f t="shared" si="1"/>
        <v>37591</v>
      </c>
    </row>
    <row r="90" spans="1:5" s="8" customFormat="1" ht="15.75">
      <c r="A90" s="6" t="s">
        <v>116</v>
      </c>
      <c r="B90" s="7" t="s">
        <v>151</v>
      </c>
      <c r="C90" s="5">
        <v>2493718</v>
      </c>
      <c r="D90" s="5">
        <f>SUM(D91:D100)</f>
        <v>176141</v>
      </c>
      <c r="E90" s="5">
        <f t="shared" si="1"/>
        <v>2669859</v>
      </c>
    </row>
    <row r="91" spans="1:5" ht="15.75">
      <c r="A91" s="1" t="s">
        <v>117</v>
      </c>
      <c r="B91" s="2" t="s">
        <v>152</v>
      </c>
      <c r="C91" s="3">
        <v>1803058</v>
      </c>
      <c r="D91" s="3">
        <f>151632+13973</f>
        <v>165605</v>
      </c>
      <c r="E91" s="3">
        <f t="shared" si="1"/>
        <v>1968663</v>
      </c>
    </row>
    <row r="92" spans="1:5" ht="18.75" customHeight="1">
      <c r="A92" s="1" t="s">
        <v>118</v>
      </c>
      <c r="B92" s="2" t="s">
        <v>153</v>
      </c>
      <c r="C92" s="3">
        <v>10041</v>
      </c>
      <c r="D92" s="3"/>
      <c r="E92" s="3">
        <f t="shared" si="1"/>
        <v>10041</v>
      </c>
    </row>
    <row r="93" spans="1:5" ht="15.75" hidden="1">
      <c r="A93" s="1" t="s">
        <v>154</v>
      </c>
      <c r="B93" s="2" t="s">
        <v>155</v>
      </c>
      <c r="C93" s="3">
        <v>0</v>
      </c>
      <c r="D93" s="3"/>
      <c r="E93" s="3">
        <f t="shared" si="1"/>
        <v>0</v>
      </c>
    </row>
    <row r="94" spans="1:5" ht="15.75" hidden="1">
      <c r="A94" s="1" t="s">
        <v>119</v>
      </c>
      <c r="B94" s="2" t="s">
        <v>156</v>
      </c>
      <c r="C94" s="3">
        <v>15569</v>
      </c>
      <c r="D94" s="3">
        <v>-15569</v>
      </c>
      <c r="E94" s="3">
        <f t="shared" si="1"/>
        <v>0</v>
      </c>
    </row>
    <row r="95" spans="1:5" ht="15.75">
      <c r="A95" s="1" t="s">
        <v>157</v>
      </c>
      <c r="B95" s="2" t="s">
        <v>158</v>
      </c>
      <c r="C95" s="3">
        <v>45938</v>
      </c>
      <c r="D95" s="3">
        <v>284</v>
      </c>
      <c r="E95" s="3">
        <f t="shared" si="1"/>
        <v>46222</v>
      </c>
    </row>
    <row r="96" spans="1:5" ht="31.5">
      <c r="A96" s="1" t="s">
        <v>159</v>
      </c>
      <c r="B96" s="2" t="s">
        <v>206</v>
      </c>
      <c r="C96" s="3">
        <v>81113</v>
      </c>
      <c r="D96" s="3">
        <v>-150</v>
      </c>
      <c r="E96" s="3">
        <f t="shared" si="1"/>
        <v>80963</v>
      </c>
    </row>
    <row r="97" spans="1:5" ht="15.75">
      <c r="A97" s="1" t="s">
        <v>160</v>
      </c>
      <c r="B97" s="2" t="s">
        <v>161</v>
      </c>
      <c r="C97" s="3">
        <v>15000</v>
      </c>
      <c r="D97" s="3"/>
      <c r="E97" s="3">
        <f t="shared" si="1"/>
        <v>15000</v>
      </c>
    </row>
    <row r="98" spans="1:5" ht="15.75">
      <c r="A98" s="1" t="s">
        <v>162</v>
      </c>
      <c r="B98" s="2" t="s">
        <v>163</v>
      </c>
      <c r="C98" s="3">
        <v>175306</v>
      </c>
      <c r="D98" s="3">
        <f>-2000+14850</f>
        <v>12850</v>
      </c>
      <c r="E98" s="3">
        <f t="shared" si="1"/>
        <v>188156</v>
      </c>
    </row>
    <row r="99" spans="1:5" ht="31.5" hidden="1">
      <c r="A99" s="1" t="s">
        <v>164</v>
      </c>
      <c r="B99" s="2" t="s">
        <v>165</v>
      </c>
      <c r="C99" s="3">
        <v>0</v>
      </c>
      <c r="D99" s="3"/>
      <c r="E99" s="3">
        <f t="shared" si="1"/>
        <v>0</v>
      </c>
    </row>
    <row r="100" spans="1:5" ht="31.5">
      <c r="A100" s="1" t="s">
        <v>167</v>
      </c>
      <c r="B100" s="2" t="s">
        <v>166</v>
      </c>
      <c r="C100" s="3">
        <v>347693</v>
      </c>
      <c r="D100" s="3">
        <f>422+12699</f>
        <v>13121</v>
      </c>
      <c r="E100" s="3">
        <f t="shared" si="1"/>
        <v>360814</v>
      </c>
    </row>
    <row r="101" spans="1:5" s="8" customFormat="1" ht="15.75">
      <c r="A101" s="6" t="s">
        <v>120</v>
      </c>
      <c r="B101" s="7" t="s">
        <v>64</v>
      </c>
      <c r="C101" s="5">
        <v>1826812</v>
      </c>
      <c r="D101" s="5">
        <f>SUM(D102:D107)</f>
        <v>57914</v>
      </c>
      <c r="E101" s="5">
        <f t="shared" si="1"/>
        <v>1884726</v>
      </c>
    </row>
    <row r="102" spans="1:5" ht="15.75">
      <c r="A102" s="1">
        <v>1001</v>
      </c>
      <c r="B102" s="2" t="s">
        <v>65</v>
      </c>
      <c r="C102" s="3">
        <v>37292</v>
      </c>
      <c r="D102" s="3">
        <v>43</v>
      </c>
      <c r="E102" s="3">
        <f t="shared" si="1"/>
        <v>37335</v>
      </c>
    </row>
    <row r="103" spans="1:5" ht="15.75">
      <c r="A103" s="1">
        <v>1002</v>
      </c>
      <c r="B103" s="2" t="s">
        <v>66</v>
      </c>
      <c r="C103" s="3">
        <v>696761</v>
      </c>
      <c r="D103" s="3">
        <v>2150</v>
      </c>
      <c r="E103" s="3">
        <f t="shared" si="1"/>
        <v>698911</v>
      </c>
    </row>
    <row r="104" spans="1:5" ht="15.75">
      <c r="A104" s="1">
        <v>1003</v>
      </c>
      <c r="B104" s="2" t="s">
        <v>67</v>
      </c>
      <c r="C104" s="3">
        <v>995286</v>
      </c>
      <c r="D104" s="3">
        <f>-1300-219+54882-1-1+1000</f>
        <v>54361</v>
      </c>
      <c r="E104" s="3">
        <f t="shared" si="1"/>
        <v>1049647</v>
      </c>
    </row>
    <row r="105" spans="1:5" ht="15.75">
      <c r="A105" s="1">
        <v>1004</v>
      </c>
      <c r="B105" s="2" t="s">
        <v>204</v>
      </c>
      <c r="C105" s="3">
        <v>39498</v>
      </c>
      <c r="D105" s="3">
        <v>-150</v>
      </c>
      <c r="E105" s="3">
        <f t="shared" si="1"/>
        <v>39348</v>
      </c>
    </row>
    <row r="106" spans="1:5" ht="31.5" hidden="1">
      <c r="A106" s="1">
        <v>1005</v>
      </c>
      <c r="B106" s="2" t="s">
        <v>68</v>
      </c>
      <c r="C106" s="3">
        <v>0</v>
      </c>
      <c r="D106" s="3"/>
      <c r="E106" s="3">
        <f t="shared" si="1"/>
        <v>0</v>
      </c>
    </row>
    <row r="107" spans="1:5" ht="15.75">
      <c r="A107" s="1">
        <v>1006</v>
      </c>
      <c r="B107" s="2" t="s">
        <v>69</v>
      </c>
      <c r="C107" s="3">
        <v>57975</v>
      </c>
      <c r="D107" s="3">
        <f>1880-370</f>
        <v>1510</v>
      </c>
      <c r="E107" s="3">
        <f t="shared" si="1"/>
        <v>59485</v>
      </c>
    </row>
    <row r="108" spans="1:5" s="8" customFormat="1" ht="15.75">
      <c r="A108" s="6">
        <v>1100</v>
      </c>
      <c r="B108" s="7" t="s">
        <v>70</v>
      </c>
      <c r="C108" s="5">
        <v>13463472</v>
      </c>
      <c r="D108" s="5">
        <f>SUM(D109:D113)</f>
        <v>1144043</v>
      </c>
      <c r="E108" s="5">
        <f t="shared" si="1"/>
        <v>14607515</v>
      </c>
    </row>
    <row r="109" spans="1:5" ht="31.5">
      <c r="A109" s="1">
        <v>1101</v>
      </c>
      <c r="B109" s="2" t="s">
        <v>196</v>
      </c>
      <c r="C109" s="3">
        <v>323345</v>
      </c>
      <c r="D109" s="3"/>
      <c r="E109" s="3">
        <f t="shared" si="1"/>
        <v>323345</v>
      </c>
    </row>
    <row r="110" spans="1:7" ht="31.5">
      <c r="A110" s="1" t="s">
        <v>168</v>
      </c>
      <c r="B110" s="2" t="s">
        <v>197</v>
      </c>
      <c r="C110" s="3">
        <v>3320067</v>
      </c>
      <c r="D110" s="3">
        <f>4790+243930+711142+28194</f>
        <v>988056</v>
      </c>
      <c r="E110" s="3">
        <f t="shared" si="1"/>
        <v>4308123</v>
      </c>
      <c r="F110" s="17"/>
      <c r="G110" s="17"/>
    </row>
    <row r="111" spans="1:7" ht="31.5">
      <c r="A111" s="1" t="s">
        <v>169</v>
      </c>
      <c r="B111" s="2" t="s">
        <v>198</v>
      </c>
      <c r="C111" s="3">
        <v>7796979</v>
      </c>
      <c r="D111" s="3">
        <f>15988+20474+145826-1</f>
        <v>182287</v>
      </c>
      <c r="E111" s="3">
        <f t="shared" si="1"/>
        <v>7979266</v>
      </c>
      <c r="F111" s="17"/>
      <c r="G111" s="17"/>
    </row>
    <row r="112" spans="1:5" ht="15.75">
      <c r="A112" s="1" t="s">
        <v>170</v>
      </c>
      <c r="B112" s="2" t="s">
        <v>171</v>
      </c>
      <c r="C112" s="3">
        <v>52781</v>
      </c>
      <c r="D112" s="3"/>
      <c r="E112" s="3">
        <f t="shared" si="1"/>
        <v>52781</v>
      </c>
    </row>
    <row r="113" spans="1:5" ht="31.5">
      <c r="A113" s="1" t="s">
        <v>172</v>
      </c>
      <c r="B113" s="2" t="s">
        <v>173</v>
      </c>
      <c r="C113" s="3">
        <v>1970300</v>
      </c>
      <c r="D113" s="3">
        <v>-26300</v>
      </c>
      <c r="E113" s="3">
        <f t="shared" si="1"/>
        <v>1944000</v>
      </c>
    </row>
    <row r="114" spans="1:5" s="8" customFormat="1" ht="15.75">
      <c r="A114" s="23" t="s">
        <v>199</v>
      </c>
      <c r="B114" s="23"/>
      <c r="C114" s="5">
        <v>28534749</v>
      </c>
      <c r="D114" s="5">
        <f>D9+D23+D33+D48+D61+D67+D73+D83+D90+D101+D108</f>
        <v>1421854</v>
      </c>
      <c r="E114" s="5">
        <f t="shared" si="1"/>
        <v>29956603</v>
      </c>
    </row>
    <row r="115" spans="1:5" s="8" customFormat="1" ht="33.75" customHeight="1">
      <c r="A115" s="24" t="s">
        <v>200</v>
      </c>
      <c r="B115" s="25"/>
      <c r="C115" s="5">
        <v>782070</v>
      </c>
      <c r="D115" s="5">
        <v>57532</v>
      </c>
      <c r="E115" s="5">
        <f t="shared" si="1"/>
        <v>839602</v>
      </c>
    </row>
    <row r="116" spans="1:5" s="8" customFormat="1" ht="15.75">
      <c r="A116" s="23" t="s">
        <v>72</v>
      </c>
      <c r="B116" s="23"/>
      <c r="C116" s="18">
        <v>29316819</v>
      </c>
      <c r="D116" s="18">
        <f>D115+D114</f>
        <v>1479386</v>
      </c>
      <c r="E116" s="18">
        <f t="shared" si="1"/>
        <v>30796205</v>
      </c>
    </row>
    <row r="117" spans="1:5" s="8" customFormat="1" ht="15.75">
      <c r="A117" s="21" t="s">
        <v>73</v>
      </c>
      <c r="B117" s="22"/>
      <c r="C117" s="5">
        <v>-3005686</v>
      </c>
      <c r="D117" s="5">
        <f>'[1]Лист1'!$D$130-D116</f>
        <v>35401</v>
      </c>
      <c r="E117" s="5">
        <v>-2970285</v>
      </c>
    </row>
    <row r="120" spans="3:4" ht="15.75">
      <c r="C120" s="4" t="s">
        <v>210</v>
      </c>
      <c r="D120" s="4">
        <f>4625-1+10</f>
        <v>4634</v>
      </c>
    </row>
    <row r="121" spans="3:4" ht="15.75">
      <c r="C121" s="4" t="s">
        <v>212</v>
      </c>
      <c r="D121" s="4">
        <f>50975+2000</f>
        <v>52975</v>
      </c>
    </row>
    <row r="122" spans="3:4" ht="15.75">
      <c r="C122" s="4" t="s">
        <v>213</v>
      </c>
      <c r="D122" s="4">
        <v>309490</v>
      </c>
    </row>
    <row r="123" spans="3:4" ht="15.75">
      <c r="C123" s="4" t="s">
        <v>214</v>
      </c>
      <c r="D123" s="4">
        <v>-35690</v>
      </c>
    </row>
    <row r="124" spans="3:4" ht="15.75">
      <c r="C124" s="4" t="s">
        <v>215</v>
      </c>
      <c r="D124" s="4">
        <v>863233</v>
      </c>
    </row>
    <row r="125" spans="3:4" ht="15.75">
      <c r="C125" s="4" t="s">
        <v>216</v>
      </c>
      <c r="D125" s="4">
        <f>222215-1-1</f>
        <v>222213</v>
      </c>
    </row>
    <row r="127" spans="3:4" ht="15.75">
      <c r="C127" s="4" t="s">
        <v>211</v>
      </c>
      <c r="D127" s="4">
        <f>SUM(D120:D126)</f>
        <v>1416855</v>
      </c>
    </row>
    <row r="128" spans="3:4" ht="15.75">
      <c r="C128" s="4" t="s">
        <v>217</v>
      </c>
      <c r="D128" s="4">
        <v>57532</v>
      </c>
    </row>
    <row r="129" ht="15.75">
      <c r="D129" s="17"/>
    </row>
    <row r="131" spans="3:5" ht="15.75">
      <c r="C131" s="17"/>
      <c r="D131" s="17"/>
      <c r="E131" s="17"/>
    </row>
  </sheetData>
  <mergeCells count="9">
    <mergeCell ref="A117:B117"/>
    <mergeCell ref="A114:B114"/>
    <mergeCell ref="A4:B4"/>
    <mergeCell ref="A116:B116"/>
    <mergeCell ref="A115:B115"/>
    <mergeCell ref="A1:E1"/>
    <mergeCell ref="A2:E2"/>
    <mergeCell ref="A3:E3"/>
    <mergeCell ref="A6:E6"/>
  </mergeCells>
  <printOptions horizontalCentered="1"/>
  <pageMargins left="0.56" right="0.1968503937007874" top="0.4724409448818898" bottom="0.3937007874015748" header="0.2362204724409449" footer="0.15748031496062992"/>
  <pageSetup fitToHeight="0" fitToWidth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2008-09-18T14:47:34Z</cp:lastPrinted>
  <dcterms:created xsi:type="dcterms:W3CDTF">2004-11-13T08:03:22Z</dcterms:created>
  <dcterms:modified xsi:type="dcterms:W3CDTF">2008-10-06T05:22:14Z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